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BREAKDOWN" sheetId="1" state="visible" r:id="rId1"/>
  </sheets>
  <definedNames>
    <definedName name="_xlnm.Print_Titles" localSheetId="0">'BREAKDOWN'!$1:$6</definedName>
    <definedName name="_xlnm.Print_Area" localSheetId="0">'BREAKDOWN'!$A$1:$J$381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&quot;$&quot;#,##0.00"/>
    <numFmt numFmtId="166" formatCode="0.0"/>
    <numFmt numFmtId="167" formatCode="&quot;$&quot;#,##0.00_);[Red]\(&quot;$&quot;#,##0.00\)"/>
    <numFmt numFmtId="168" formatCode="0.0%"/>
    <numFmt numFmtId="169" formatCode="_(&quot;$&quot;* #,##0.00_);_(&quot;$&quot;* \(#,##0.00\);_(&quot;$&quot;* &quot;-&quot;??_);_(@_)"/>
  </numFmts>
  <fonts count="22">
    <font>
      <name val="Calibri"/>
      <family val="2"/>
      <color theme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theme="1"/>
      <sz val="12"/>
      <u val="single"/>
      <scheme val="minor"/>
    </font>
    <font>
      <name val="Calibri"/>
      <family val="2"/>
      <color theme="1"/>
      <sz val="14"/>
      <scheme val="minor"/>
    </font>
    <font>
      <name val="Calibri"/>
      <family val="2"/>
      <color rgb="FF0000B3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color theme="1"/>
      <sz val="12"/>
      <u val="single"/>
      <scheme val="minor"/>
    </font>
    <font>
      <name val="Arial"/>
      <family val="2"/>
      <sz val="10"/>
    </font>
    <font>
      <name val="Arial"/>
      <family val="2"/>
      <color rgb="FF0000B3"/>
      <sz val="10"/>
    </font>
    <font>
      <name val="Calibri"/>
      <family val="2"/>
      <b val="1"/>
      <color theme="0"/>
      <sz val="12"/>
      <scheme val="minor"/>
    </font>
    <font>
      <name val="Calibri"/>
      <family val="2"/>
      <color rgb="FFFF0000"/>
      <sz val="11"/>
      <scheme val="minor"/>
    </font>
    <font>
      <name val="Arial"/>
      <family val="2"/>
      <color theme="1"/>
      <sz val="11"/>
    </font>
    <font>
      <name val="Calibri"/>
      <family val="2"/>
      <b val="1"/>
      <sz val="16"/>
      <scheme val="minor"/>
    </font>
    <font>
      <name val="Calibri"/>
      <family val="2"/>
      <b val="1"/>
      <color rgb="FFFF0000"/>
      <sz val="14"/>
      <scheme val="minor"/>
    </font>
    <font>
      <name val="Calibri"/>
      <family val="2"/>
      <color rgb="FF002060"/>
      <sz val="11"/>
      <scheme val="minor"/>
    </font>
    <font>
      <name val="Calibri"/>
      <family val="2"/>
      <color theme="1"/>
      <sz val="11"/>
      <scheme val="minor"/>
    </font>
    <font>
      <name val="Cambria"/>
      <family val="1"/>
      <b val="1"/>
      <sz val="16"/>
      <scheme val="major"/>
    </font>
    <font>
      <name val="Calibri"/>
      <family val="2"/>
      <b val="1"/>
      <color rgb="FFFF0000"/>
      <sz val="24"/>
      <scheme val="minor"/>
    </font>
    <font>
      <name val="Calibri"/>
      <family val="2"/>
      <sz val="8"/>
      <scheme val="minor"/>
    </font>
    <font>
      <name val="Calibri"/>
      <family val="2"/>
      <b val="1"/>
      <color theme="3"/>
      <sz val="14"/>
      <scheme val="minor"/>
    </font>
    <font>
      <b val="1"/>
      <color rgb="00111844"/>
      <sz val="12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00B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16" fillId="0" borderId="0"/>
    <xf numFmtId="0" fontId="16" fillId="0" borderId="0"/>
    <xf numFmtId="169" fontId="16" fillId="0" borderId="0"/>
  </cellStyleXfs>
  <cellXfs count="11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6" fillId="0" borderId="8" applyAlignment="1" pivotButton="0" quotePrefix="0" xfId="0">
      <alignment horizontal="center" vertical="center"/>
    </xf>
    <xf numFmtId="0" fontId="4" fillId="4" borderId="6" applyAlignment="1" pivotButton="0" quotePrefix="0" xfId="0">
      <alignment horizontal="center" vertical="center" wrapText="1"/>
    </xf>
    <xf numFmtId="0" fontId="4" fillId="4" borderId="5" applyAlignment="1" pivotButton="0" quotePrefix="0" xfId="0">
      <alignment horizontal="center" vertical="center" wrapText="1"/>
    </xf>
    <xf numFmtId="0" fontId="4" fillId="4" borderId="7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/>
    </xf>
    <xf numFmtId="165" fontId="2" fillId="2" borderId="15" applyAlignment="1" pivotButton="0" quotePrefix="0" xfId="0">
      <alignment vertical="center"/>
    </xf>
    <xf numFmtId="165" fontId="2" fillId="2" borderId="17" applyAlignment="1" pivotButton="0" quotePrefix="0" xfId="0">
      <alignment vertical="center"/>
    </xf>
    <xf numFmtId="0" fontId="0" fillId="6" borderId="0" applyAlignment="1" pivotButton="0" quotePrefix="0" xfId="0">
      <alignment vertical="center"/>
    </xf>
    <xf numFmtId="0" fontId="5" fillId="6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9" fillId="8" borderId="10" pivotButton="0" quotePrefix="0" xfId="0"/>
    <xf numFmtId="0" fontId="9" fillId="8" borderId="12" applyAlignment="1" pivotButton="0" quotePrefix="0" xfId="0">
      <alignment horizontal="centerContinuous"/>
    </xf>
    <xf numFmtId="164" fontId="3" fillId="8" borderId="15" applyAlignment="1" pivotButton="0" quotePrefix="0" xfId="0">
      <alignment vertical="center"/>
    </xf>
    <xf numFmtId="0" fontId="8" fillId="8" borderId="4" pivotButton="0" quotePrefix="0" xfId="0"/>
    <xf numFmtId="0" fontId="12" fillId="0" borderId="14" applyAlignment="1" pivotButton="0" quotePrefix="0" xfId="0">
      <alignment horizontal="center" vertical="center" wrapText="1"/>
    </xf>
    <xf numFmtId="0" fontId="9" fillId="8" borderId="11" applyAlignment="1" pivotButton="0" quotePrefix="0" xfId="0">
      <alignment horizontal="center" wrapText="1"/>
    </xf>
    <xf numFmtId="0" fontId="6" fillId="0" borderId="8" applyAlignment="1" pivotButton="0" quotePrefix="0" xfId="0">
      <alignment vertical="center" wrapText="1"/>
    </xf>
    <xf numFmtId="0" fontId="3" fillId="5" borderId="1" applyAlignment="1" pivotButton="0" quotePrefix="0" xfId="0">
      <alignment horizontal="right" vertical="center" wrapText="1"/>
    </xf>
    <xf numFmtId="165" fontId="1" fillId="2" borderId="2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6" fontId="4" fillId="4" borderId="5" applyAlignment="1" pivotButton="0" quotePrefix="0" xfId="0">
      <alignment horizontal="center" vertical="center" wrapText="1"/>
    </xf>
    <xf numFmtId="166" fontId="6" fillId="0" borderId="8" applyAlignment="1" pivotButton="0" quotePrefix="0" xfId="0">
      <alignment horizontal="center" vertical="center"/>
    </xf>
    <xf numFmtId="0" fontId="10" fillId="7" borderId="10" applyAlignment="1" pivotButton="0" quotePrefix="0" xfId="0">
      <alignment horizontal="center" vertical="center"/>
    </xf>
    <xf numFmtId="0" fontId="10" fillId="7" borderId="11" applyAlignment="1" pivotButton="0" quotePrefix="0" xfId="0">
      <alignment horizontal="center" vertical="center" wrapText="1"/>
    </xf>
    <xf numFmtId="0" fontId="10" fillId="7" borderId="11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 wrapText="1"/>
    </xf>
    <xf numFmtId="0" fontId="10" fillId="7" borderId="12" applyAlignment="1" pivotButton="0" quotePrefix="0" xfId="0">
      <alignment horizontal="center" vertical="center"/>
    </xf>
    <xf numFmtId="0" fontId="1" fillId="3" borderId="9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/>
    </xf>
    <xf numFmtId="0" fontId="14" fillId="0" borderId="1" applyAlignment="1" pivotButton="0" quotePrefix="0" xfId="0">
      <alignment vertical="center" wrapText="1"/>
    </xf>
    <xf numFmtId="166" fontId="10" fillId="7" borderId="1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5" fontId="1" fillId="2" borderId="2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6" fontId="9" fillId="8" borderId="11" applyAlignment="1" pivotButton="0" quotePrefix="0" xfId="0">
      <alignment horizontal="center" vertical="center"/>
    </xf>
    <xf numFmtId="0" fontId="9" fillId="8" borderId="11" applyAlignment="1" pivotButton="0" quotePrefix="0" xfId="0">
      <alignment horizontal="center" vertical="center"/>
    </xf>
    <xf numFmtId="0" fontId="8" fillId="8" borderId="3" applyAlignment="1" pivotButton="0" quotePrefix="0" xfId="0">
      <alignment wrapText="1"/>
    </xf>
    <xf numFmtId="165" fontId="13" fillId="8" borderId="12" applyAlignment="1" pivotButton="0" quotePrefix="0" xfId="0">
      <alignment vertical="center"/>
    </xf>
    <xf numFmtId="0" fontId="15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wrapText="1"/>
    </xf>
    <xf numFmtId="0" fontId="18" fillId="0" borderId="0" applyAlignment="1" pivotButton="0" quotePrefix="0" xfId="0">
      <alignment horizontal="center"/>
    </xf>
    <xf numFmtId="166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vertical="center" wrapText="1"/>
    </xf>
    <xf numFmtId="0" fontId="18" fillId="0" borderId="0" applyAlignment="1" pivotButton="0" quotePrefix="0" xfId="0">
      <alignment horizontal="center" vertical="center"/>
    </xf>
    <xf numFmtId="0" fontId="8" fillId="8" borderId="0" applyAlignment="1" pivotButton="0" quotePrefix="0" xfId="0">
      <alignment wrapText="1"/>
    </xf>
    <xf numFmtId="166" fontId="8" fillId="8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  <xf numFmtId="9" fontId="1" fillId="2" borderId="0" applyAlignment="1" pivotButton="0" quotePrefix="0" xfId="0">
      <alignment vertical="center" wrapText="1"/>
    </xf>
    <xf numFmtId="9" fontId="1" fillId="2" borderId="0" applyAlignment="1" pivotButton="0" quotePrefix="0" xfId="0">
      <alignment horizontal="center" vertical="center" wrapText="1"/>
    </xf>
    <xf numFmtId="0" fontId="6" fillId="0" borderId="8" applyAlignment="1" pivotButton="0" quotePrefix="0" xfId="0">
      <alignment horizontal="center" vertical="center" wrapText="1"/>
    </xf>
    <xf numFmtId="164" fontId="6" fillId="0" borderId="8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167" fontId="6" fillId="0" borderId="8" applyAlignment="1" pivotButton="0" quotePrefix="0" xfId="0">
      <alignment horizontal="center" vertical="center" wrapText="1"/>
    </xf>
    <xf numFmtId="167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 wrapText="1"/>
    </xf>
    <xf numFmtId="0" fontId="20" fillId="0" borderId="1" applyAlignment="1" pivotButton="0" quotePrefix="0" xfId="0">
      <alignment vertical="center" wrapText="1"/>
    </xf>
    <xf numFmtId="0" fontId="0" fillId="3" borderId="9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center"/>
    </xf>
    <xf numFmtId="166" fontId="13" fillId="8" borderId="18" applyAlignment="1" pivotButton="0" quotePrefix="0" xfId="0">
      <alignment horizontal="right" vertical="center" indent="13"/>
    </xf>
    <xf numFmtId="166" fontId="13" fillId="8" borderId="11" applyAlignment="1" pivotButton="0" quotePrefix="0" xfId="0">
      <alignment horizontal="right" vertical="center" indent="13"/>
    </xf>
    <xf numFmtId="0" fontId="1" fillId="2" borderId="0" applyAlignment="1" pivotButton="0" quotePrefix="0" xfId="0">
      <alignment horizontal="left" vertical="center"/>
    </xf>
    <xf numFmtId="9" fontId="1" fillId="2" borderId="0" applyAlignment="1" pivotButton="0" quotePrefix="0" xfId="0">
      <alignment horizontal="left" vertical="center"/>
    </xf>
    <xf numFmtId="165" fontId="1" fillId="2" borderId="2" applyAlignment="1" pivotButton="0" quotePrefix="0" xfId="0">
      <alignment horizontal="left" vertical="center"/>
    </xf>
    <xf numFmtId="168" fontId="1" fillId="2" borderId="0" applyAlignment="1" pivotButton="0" quotePrefix="0" xfId="0">
      <alignment horizontal="left" vertical="center"/>
    </xf>
    <xf numFmtId="0" fontId="17" fillId="0" borderId="3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 wrapText="1"/>
    </xf>
    <xf numFmtId="0" fontId="17" fillId="0" borderId="4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center" vertical="center" wrapText="1"/>
    </xf>
    <xf numFmtId="0" fontId="17" fillId="0" borderId="7" applyAlignment="1" pivotButton="0" quotePrefix="0" xfId="0">
      <alignment horizontal="center" vertical="center" wrapText="1"/>
    </xf>
    <xf numFmtId="0" fontId="17" fillId="0" borderId="6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left" vertical="center" wrapText="1"/>
    </xf>
    <xf numFmtId="166" fontId="0" fillId="0" borderId="0" applyAlignment="1" pivotButton="0" quotePrefix="0" xfId="0">
      <alignment horizontal="center" vertical="center"/>
    </xf>
    <xf numFmtId="0" fontId="21" fillId="4" borderId="6" applyAlignment="1" pivotButton="0" quotePrefix="0" xfId="0">
      <alignment horizontal="center" vertical="center" wrapText="1"/>
    </xf>
    <xf numFmtId="166" fontId="4" fillId="4" borderId="5" applyAlignment="1" pivotButton="0" quotePrefix="0" xfId="0">
      <alignment horizontal="center" vertical="center" wrapText="1"/>
    </xf>
    <xf numFmtId="166" fontId="9" fillId="8" borderId="1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7" pivotButton="0" quotePrefix="0" xfId="0"/>
    <xf numFmtId="0" fontId="17" fillId="0" borderId="20" applyAlignment="1" pivotButton="0" quotePrefix="0" xfId="0">
      <alignment horizontal="left" vertical="center" wrapText="1"/>
    </xf>
    <xf numFmtId="0" fontId="0" fillId="0" borderId="4" pivotButton="0" quotePrefix="0" xfId="0"/>
    <xf numFmtId="166" fontId="8" fillId="8" borderId="0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6" pivotButton="0" quotePrefix="0" xfId="0"/>
    <xf numFmtId="166" fontId="6" fillId="0" borderId="8" applyAlignment="1" pivotButton="0" quotePrefix="0" xfId="0">
      <alignment horizontal="center" vertical="center"/>
    </xf>
    <xf numFmtId="167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 wrapText="1"/>
    </xf>
    <xf numFmtId="164" fontId="6" fillId="0" borderId="8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4" fontId="3" fillId="8" borderId="15" applyAlignment="1" pivotButton="0" quotePrefix="0" xfId="0">
      <alignment vertical="center"/>
    </xf>
    <xf numFmtId="164" fontId="6" fillId="0" borderId="13" applyAlignment="1" pivotButton="0" quotePrefix="0" xfId="0">
      <alignment horizontal="center" vertical="center" wrapText="1"/>
    </xf>
    <xf numFmtId="165" fontId="1" fillId="2" borderId="2" applyAlignment="1" pivotButton="0" quotePrefix="0" xfId="0">
      <alignment vertical="center" wrapText="1"/>
    </xf>
    <xf numFmtId="165" fontId="1" fillId="2" borderId="2" applyAlignment="1" pivotButton="0" quotePrefix="0" xfId="0">
      <alignment horizontal="left" vertical="center"/>
    </xf>
    <xf numFmtId="0" fontId="0" fillId="0" borderId="2" pivotButton="0" quotePrefix="0" xfId="0"/>
    <xf numFmtId="165" fontId="1" fillId="2" borderId="2" applyAlignment="1" pivotButton="0" quotePrefix="0" xfId="0">
      <alignment horizontal="center" vertical="center"/>
    </xf>
    <xf numFmtId="165" fontId="2" fillId="2" borderId="15" applyAlignment="1" pivotButton="0" quotePrefix="0" xfId="0">
      <alignment vertical="center"/>
    </xf>
    <xf numFmtId="165" fontId="2" fillId="2" borderId="17" applyAlignment="1" pivotButton="0" quotePrefix="0" xfId="0">
      <alignment vertical="center"/>
    </xf>
    <xf numFmtId="166" fontId="13" fillId="8" borderId="18" applyAlignment="1" pivotButton="0" quotePrefix="0" xfId="0">
      <alignment horizontal="right" vertical="center" indent="13"/>
    </xf>
    <xf numFmtId="0" fontId="0" fillId="0" borderId="11" pivotButton="0" quotePrefix="0" xfId="0"/>
    <xf numFmtId="165" fontId="13" fillId="8" borderId="12" applyAlignment="1" pivotButton="0" quotePrefix="0" xfId="0">
      <alignment vertical="center"/>
    </xf>
    <xf numFmtId="166" fontId="18" fillId="0" borderId="0" applyAlignment="1" pivotButton="0" quotePrefix="0" xfId="0">
      <alignment horizontal="center" vertical="center"/>
    </xf>
  </cellXfs>
  <cellStyles count="3">
    <cellStyle name="Normal" xfId="0" builtinId="0"/>
    <cellStyle name="Normal 4" xfId="1"/>
    <cellStyle name="Currency 2" xfId="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7F00"/>
    <outlinePr summaryBelow="1" summaryRight="1"/>
    <pageSetUpPr fitToPage="1"/>
  </sheetPr>
  <dimension ref="A1:L381"/>
  <sheetViews>
    <sheetView showGridLines="0" tabSelected="1" topLeftCell="A2" zoomScale="70" zoomScaleNormal="70" zoomScaleSheetLayoutView="100" workbookViewId="0">
      <selection activeCell="A4" sqref="A4:J4"/>
    </sheetView>
  </sheetViews>
  <sheetFormatPr baseColWidth="8" defaultColWidth="9.1796875" defaultRowHeight="14.5"/>
  <cols>
    <col width="14.7265625" customWidth="1" style="1" min="1" max="1"/>
    <col width="103.26953125" customWidth="1" style="22" min="2" max="2"/>
    <col width="11.1796875" bestFit="1" customWidth="1" style="80" min="3" max="3"/>
    <col width="12.26953125" bestFit="1" customWidth="1" style="39" min="4" max="4"/>
    <col width="13" customWidth="1" style="39" min="5" max="5"/>
    <col width="14.26953125" customWidth="1" style="39" min="6" max="6"/>
    <col width="14.54296875" customWidth="1" style="39" min="7" max="7"/>
    <col width="17.7265625" bestFit="1" customWidth="1" style="80" min="8" max="8"/>
    <col width="17.7265625" bestFit="1" customWidth="1" style="39" min="9" max="9"/>
    <col width="22.81640625" customWidth="1" style="1" min="10" max="10"/>
    <col width="8" customWidth="1" style="1" min="11" max="11"/>
    <col width="10" bestFit="1" customWidth="1" style="39" min="12" max="12"/>
    <col width="8.7265625" bestFit="1" customWidth="1" style="39" min="13" max="13"/>
    <col width="14.81640625" bestFit="1" customWidth="1" style="44" min="14" max="14"/>
    <col width="9.1796875" customWidth="1" style="1" min="15" max="15"/>
    <col width="5" bestFit="1" customWidth="1" style="1" min="16" max="16"/>
    <col width="14.81640625" bestFit="1" customWidth="1" style="1" min="17" max="17"/>
    <col width="9.1796875" customWidth="1" style="1" min="18" max="16384"/>
  </cols>
  <sheetData>
    <row r="1" ht="22" customHeight="1">
      <c r="A1" s="81" t="inlineStr">
        <is>
          <t>Nextron Estimating LLC  |  Sample Estimate (client name and address removed)</t>
        </is>
      </c>
      <c r="B1" s="4" t="n"/>
      <c r="C1" s="82" t="n"/>
      <c r="D1" s="4" t="n"/>
      <c r="E1" s="4" t="n"/>
      <c r="F1" s="4" t="n"/>
      <c r="G1" s="4" t="n"/>
      <c r="H1" s="82" t="n"/>
      <c r="I1" s="4" t="n"/>
      <c r="J1" s="5" t="n"/>
    </row>
    <row r="2" ht="28.5" customFormat="1" customHeight="1" s="10" thickBot="1">
      <c r="A2" s="13" t="n"/>
      <c r="B2" s="18" t="n"/>
      <c r="C2" s="83" t="n"/>
      <c r="D2" s="41" t="n"/>
      <c r="E2" s="41" t="n"/>
      <c r="F2" s="41" t="n"/>
      <c r="G2" s="41" t="n"/>
      <c r="H2" s="83" t="n"/>
      <c r="I2" s="41" t="n"/>
      <c r="J2" s="14" t="n"/>
      <c r="K2" s="11" t="n"/>
      <c r="L2" s="12" t="n"/>
    </row>
    <row r="3" ht="32.25" customHeight="1">
      <c r="A3" s="78" t="inlineStr">
        <is>
          <t>Project :     Senior Living Building Interior Renovation (client details removed)</t>
        </is>
      </c>
      <c r="B3" s="84" t="n"/>
      <c r="C3" s="84" t="n"/>
      <c r="D3" s="84" t="n"/>
      <c r="E3" s="84" t="n"/>
      <c r="F3" s="84" t="n"/>
      <c r="G3" s="84" t="n"/>
      <c r="H3" s="77" t="inlineStr">
        <is>
          <t>Dated : 03/26/2024</t>
        </is>
      </c>
      <c r="I3" s="84" t="n"/>
      <c r="J3" s="85" t="n"/>
      <c r="K3" s="11" t="n"/>
      <c r="L3" s="12" t="n"/>
    </row>
    <row r="4" ht="32.25" customHeight="1">
      <c r="A4" s="86" t="inlineStr">
        <is>
          <t>Location :   Pacific Grove, California</t>
        </is>
      </c>
      <c r="J4" s="87" t="n"/>
      <c r="K4" s="11" t="n"/>
      <c r="L4" s="12" t="n"/>
    </row>
    <row r="5" ht="33" customFormat="1" customHeight="1" s="9" thickBot="1">
      <c r="A5" s="42" t="n"/>
      <c r="B5" s="50" t="n"/>
      <c r="C5" s="88" t="n"/>
      <c r="D5" s="52" t="n"/>
      <c r="E5" s="52" t="n"/>
      <c r="F5" s="52" t="n"/>
      <c r="G5" s="52" t="n"/>
      <c r="H5" s="88" t="inlineStr">
        <is>
          <t xml:space="preserve"> </t>
        </is>
      </c>
      <c r="I5" s="52" t="n"/>
      <c r="J5" s="16" t="n"/>
      <c r="K5" s="11" t="n"/>
      <c r="L5" s="12" t="n"/>
    </row>
    <row r="6" ht="59.25" customHeight="1" thickBot="1">
      <c r="A6" s="25" t="inlineStr">
        <is>
          <t>Item #</t>
        </is>
      </c>
      <c r="B6" s="26" t="inlineStr">
        <is>
          <t>Description</t>
        </is>
      </c>
      <c r="C6" s="89" t="inlineStr">
        <is>
          <t>Quantity</t>
        </is>
      </c>
      <c r="D6" s="27" t="inlineStr">
        <is>
          <t>Unit</t>
        </is>
      </c>
      <c r="E6" s="26" t="inlineStr">
        <is>
          <t>Unit Cost
Labor</t>
        </is>
      </c>
      <c r="F6" s="26" t="inlineStr">
        <is>
          <t>Unit Cost
Material</t>
        </is>
      </c>
      <c r="G6" s="90" t="inlineStr">
        <is>
          <t>Total Cost
Labor</t>
        </is>
      </c>
      <c r="H6" s="90" t="inlineStr">
        <is>
          <t>Total Cost
Material</t>
        </is>
      </c>
      <c r="I6" s="26" t="inlineStr">
        <is>
          <t>Total Cost
(Labor+ Material)</t>
        </is>
      </c>
      <c r="J6" s="29" t="inlineStr">
        <is>
          <t>Trade  Cost</t>
        </is>
      </c>
      <c r="K6" s="12" t="n"/>
      <c r="L6" s="12" t="n"/>
    </row>
    <row r="7" ht="35.15" customHeight="1">
      <c r="A7" s="17" t="n"/>
      <c r="B7" s="30" t="inlineStr">
        <is>
          <t>Division 01 —General Requirements</t>
        </is>
      </c>
      <c r="C7" s="66" t="n"/>
      <c r="D7" s="91" t="n"/>
      <c r="E7" s="91" t="n"/>
      <c r="F7" s="91" t="n"/>
      <c r="G7" s="91" t="n"/>
      <c r="H7" s="91" t="n"/>
      <c r="I7" s="91" t="n"/>
      <c r="J7" s="92" t="n"/>
      <c r="K7" s="12" t="n"/>
      <c r="L7" s="12" t="n"/>
    </row>
    <row r="8" ht="49.5" customHeight="1">
      <c r="A8" s="17">
        <f>IF(C8="","",COUNTA(($C$8:C8)))</f>
        <v/>
      </c>
      <c r="B8" s="19" t="inlineStr">
        <is>
          <t>Supervision, Permits, Final Cleanup, Mobilization Costs, Bonds, Temporary Control &amp; Facilities, Dob</t>
        </is>
      </c>
      <c r="C8" s="93" t="n">
        <v>1</v>
      </c>
      <c r="D8" s="2" t="inlineStr">
        <is>
          <t>Ls</t>
        </is>
      </c>
      <c r="E8" s="94" t="n">
        <v>25000</v>
      </c>
      <c r="F8" s="94" t="n">
        <v>0</v>
      </c>
      <c r="G8" s="94">
        <f>C8*E8</f>
        <v/>
      </c>
      <c r="H8" s="95">
        <f>C8*F8</f>
        <v/>
      </c>
      <c r="I8" s="96">
        <f>G8+H8</f>
        <v/>
      </c>
      <c r="J8" s="97" t="n"/>
      <c r="K8" s="12" t="n"/>
      <c r="L8" s="12" t="n"/>
    </row>
    <row r="9" ht="20.15" customHeight="1">
      <c r="A9" s="17">
        <f>IF(C9="","",COUNTA(($C$8:C9)))</f>
        <v/>
      </c>
      <c r="B9" s="20" t="inlineStr">
        <is>
          <t>Subtotal (General Requirements)</t>
        </is>
      </c>
      <c r="C9" s="98" t="n"/>
      <c r="D9" s="35" t="n"/>
      <c r="E9" s="35" t="n"/>
      <c r="F9" s="35" t="n"/>
      <c r="G9" s="35" t="n"/>
      <c r="H9" s="99" t="n"/>
      <c r="I9" s="100" t="n"/>
      <c r="J9" s="101">
        <f>(SUM(I8:I8))</f>
        <v/>
      </c>
      <c r="K9" s="12" t="n"/>
      <c r="L9" s="12" t="n"/>
    </row>
    <row r="10" ht="35.15" customHeight="1">
      <c r="A10" s="17">
        <f>IF(C10="","",COUNTA(($C$8:C10)))</f>
        <v/>
      </c>
      <c r="B10" s="30" t="inlineStr">
        <is>
          <t>Division 02 — Existing Conditions</t>
        </is>
      </c>
      <c r="C10" s="66" t="n"/>
      <c r="D10" s="91" t="n"/>
      <c r="E10" s="91" t="n"/>
      <c r="F10" s="91" t="n"/>
      <c r="G10" s="91" t="n"/>
      <c r="H10" s="91" t="n"/>
      <c r="I10" s="91" t="n"/>
      <c r="J10" s="92" t="n"/>
      <c r="K10" s="12" t="n"/>
      <c r="L10" s="12" t="n"/>
    </row>
    <row r="11" ht="18.5" customHeight="1">
      <c r="A11" s="17">
        <f>IF(C11="","",COUNTA(($C$8:C11)))</f>
        <v/>
      </c>
      <c r="B11" s="32" t="inlineStr">
        <is>
          <t>Demolition</t>
        </is>
      </c>
      <c r="C11" s="93" t="n"/>
      <c r="D11" s="2" t="inlineStr"/>
      <c r="E11" s="94" t="n"/>
      <c r="F11" s="94" t="n"/>
      <c r="G11" s="94" t="n"/>
      <c r="H11" s="95" t="n"/>
      <c r="I11" s="96" t="n"/>
      <c r="J11" s="97" t="n"/>
      <c r="K11" s="12" t="n"/>
      <c r="L11" s="12" t="n"/>
    </row>
    <row r="12" ht="15.5" customHeight="1">
      <c r="A12" s="17">
        <f>IF(C12="","",COUNTA(($C$8:C12)))</f>
        <v/>
      </c>
      <c r="B12" s="19" t="inlineStr">
        <is>
          <t xml:space="preserve">Existing Bath Glass Partion Door To Be Removed </t>
        </is>
      </c>
      <c r="C12" s="93" t="n">
        <v>2</v>
      </c>
      <c r="D12" s="2" t="inlineStr">
        <is>
          <t>EA</t>
        </is>
      </c>
      <c r="E12" s="94" t="n">
        <v>120</v>
      </c>
      <c r="F12" s="94" t="n">
        <v>0</v>
      </c>
      <c r="G12" s="94">
        <f>C12*E12</f>
        <v/>
      </c>
      <c r="H12" s="95">
        <f>C12*F12</f>
        <v/>
      </c>
      <c r="I12" s="96">
        <f>G12+H12</f>
        <v/>
      </c>
      <c r="J12" s="97" t="n"/>
      <c r="K12" s="12" t="n"/>
      <c r="L12" s="12" t="n"/>
    </row>
    <row r="13" ht="15.5" customHeight="1">
      <c r="A13" s="17">
        <f>IF(C13="","",COUNTA(($C$8:C13)))</f>
        <v/>
      </c>
      <c r="B13" s="19" t="inlineStr">
        <is>
          <t>Existing Door Remove And Replace</t>
        </is>
      </c>
      <c r="C13" s="93" t="n">
        <v>5</v>
      </c>
      <c r="D13" s="2" t="inlineStr">
        <is>
          <t>EA</t>
        </is>
      </c>
      <c r="E13" s="94" t="n">
        <v>110</v>
      </c>
      <c r="F13" s="94" t="n">
        <v>0</v>
      </c>
      <c r="G13" s="94">
        <f>C13*E13</f>
        <v/>
      </c>
      <c r="H13" s="95">
        <f>C13*F13</f>
        <v/>
      </c>
      <c r="I13" s="96">
        <f>G13+H13</f>
        <v/>
      </c>
      <c r="J13" s="97" t="n"/>
      <c r="K13" s="12" t="n"/>
      <c r="L13" s="12" t="n"/>
    </row>
    <row r="14" ht="31" customHeight="1">
      <c r="A14" s="17">
        <f>IF(C14="","",COUNTA(($C$8:C14)))</f>
        <v/>
      </c>
      <c r="B14" s="19" t="inlineStr">
        <is>
          <t xml:space="preserve">Existing Door And Frame To Be Removed . Espand Esisting Opening To Width Of Corridor ; Patch And Prepare For New Finish </t>
        </is>
      </c>
      <c r="C14" s="93" t="n">
        <v>1</v>
      </c>
      <c r="D14" s="2" t="inlineStr">
        <is>
          <t>EA</t>
        </is>
      </c>
      <c r="E14" s="94" t="n">
        <v>110</v>
      </c>
      <c r="F14" s="94" t="n">
        <v>0</v>
      </c>
      <c r="G14" s="94">
        <f>C14*E14</f>
        <v/>
      </c>
      <c r="H14" s="95">
        <f>C14*F14</f>
        <v/>
      </c>
      <c r="I14" s="96">
        <f>G14+H14</f>
        <v/>
      </c>
      <c r="J14" s="97" t="n"/>
      <c r="K14" s="12" t="n"/>
      <c r="L14" s="12" t="n"/>
    </row>
    <row r="15" ht="15.5" customHeight="1">
      <c r="A15" s="17">
        <f>IF(C15="","",COUNTA(($C$8:C15)))</f>
        <v/>
      </c>
      <c r="B15" s="19" t="inlineStr">
        <is>
          <t>Existign Door And Frame To Be Removed ; Prepare For Infill</t>
        </is>
      </c>
      <c r="C15" s="93" t="n">
        <v>14</v>
      </c>
      <c r="D15" s="2" t="inlineStr">
        <is>
          <t>EA</t>
        </is>
      </c>
      <c r="E15" s="94" t="n">
        <v>110</v>
      </c>
      <c r="F15" s="94" t="n">
        <v>0</v>
      </c>
      <c r="G15" s="94">
        <f>C15*E15</f>
        <v/>
      </c>
      <c r="H15" s="95">
        <f>C15*F15</f>
        <v/>
      </c>
      <c r="I15" s="96">
        <f>G15+H15</f>
        <v/>
      </c>
      <c r="J15" s="97" t="n"/>
      <c r="K15" s="12" t="n"/>
      <c r="L15" s="12" t="n"/>
    </row>
    <row r="16" ht="15.5" customHeight="1">
      <c r="A16" s="17">
        <f>IF(C16="","",COUNTA(($C$8:C16)))</f>
        <v/>
      </c>
      <c r="B16" s="19" t="inlineStr">
        <is>
          <t xml:space="preserve">Existign Door And Frame To Be Removed ; Prepare For Opening </t>
        </is>
      </c>
      <c r="C16" s="93" t="n">
        <v>8</v>
      </c>
      <c r="D16" s="2" t="inlineStr">
        <is>
          <t>EA</t>
        </is>
      </c>
      <c r="E16" s="94" t="n">
        <v>110</v>
      </c>
      <c r="F16" s="94" t="n">
        <v>0</v>
      </c>
      <c r="G16" s="94">
        <f>C16*E16</f>
        <v/>
      </c>
      <c r="H16" s="95">
        <f>C16*F16</f>
        <v/>
      </c>
      <c r="I16" s="96">
        <f>G16+H16</f>
        <v/>
      </c>
      <c r="J16" s="97" t="n"/>
      <c r="K16" s="12" t="n"/>
      <c r="L16" s="12" t="n"/>
    </row>
    <row r="17" ht="15.5" customHeight="1">
      <c r="A17" s="17">
        <f>IF(C17="","",COUNTA(($C$8:C17)))</f>
        <v/>
      </c>
      <c r="B17" s="19" t="inlineStr">
        <is>
          <t>Existing Window And Frame To Be Removed ; Prepare For Infill</t>
        </is>
      </c>
      <c r="C17" s="93" t="n">
        <v>3</v>
      </c>
      <c r="D17" s="2" t="inlineStr">
        <is>
          <t>EA</t>
        </is>
      </c>
      <c r="E17" s="94" t="n">
        <v>110</v>
      </c>
      <c r="F17" s="94" t="n">
        <v>0</v>
      </c>
      <c r="G17" s="94">
        <f>C17*E17</f>
        <v/>
      </c>
      <c r="H17" s="95">
        <f>C17*F17</f>
        <v/>
      </c>
      <c r="I17" s="96">
        <f>G17+H17</f>
        <v/>
      </c>
      <c r="J17" s="97" t="n"/>
      <c r="K17" s="12" t="n"/>
      <c r="L17" s="12" t="n"/>
    </row>
    <row r="18" ht="15" customHeight="1">
      <c r="A18" s="17">
        <f>IF(C18="","",COUNTA(($C$8:C18)))</f>
        <v/>
      </c>
      <c r="B18" s="19" t="inlineStr">
        <is>
          <t xml:space="preserve">Existing Window And Frame To Be Removed ; Prepare For New Doors </t>
        </is>
      </c>
      <c r="C18" s="93" t="n">
        <v>1</v>
      </c>
      <c r="D18" s="2" t="inlineStr">
        <is>
          <t>EA</t>
        </is>
      </c>
      <c r="E18" s="94" t="n">
        <v>110</v>
      </c>
      <c r="F18" s="94" t="n">
        <v>0</v>
      </c>
      <c r="G18" s="94">
        <f>C18*E18</f>
        <v/>
      </c>
      <c r="H18" s="95">
        <f>C18*F18</f>
        <v/>
      </c>
      <c r="I18" s="96">
        <f>G18+H18</f>
        <v/>
      </c>
      <c r="J18" s="97" t="n"/>
      <c r="K18" s="12" t="n"/>
      <c r="L18" s="12" t="n"/>
    </row>
    <row r="19" ht="15" customHeight="1">
      <c r="A19" s="17">
        <f>IF(C19="","",COUNTA(($C$8:C19)))</f>
        <v/>
      </c>
      <c r="B19" s="19" t="inlineStr">
        <is>
          <t xml:space="preserve">Existing Window And Frame To Be Removed ; Prepare For New Door </t>
        </is>
      </c>
      <c r="C19" s="93" t="n">
        <v>1</v>
      </c>
      <c r="D19" s="2" t="inlineStr">
        <is>
          <t>EA</t>
        </is>
      </c>
      <c r="E19" s="94" t="n">
        <v>110</v>
      </c>
      <c r="F19" s="94" t="n">
        <v>0</v>
      </c>
      <c r="G19" s="94">
        <f>C19*E19</f>
        <v/>
      </c>
      <c r="H19" s="95">
        <f>C19*F19</f>
        <v/>
      </c>
      <c r="I19" s="96">
        <f>G19+H19</f>
        <v/>
      </c>
      <c r="J19" s="97" t="n"/>
      <c r="K19" s="12" t="n"/>
      <c r="L19" s="12" t="n"/>
    </row>
    <row r="20" ht="15" customHeight="1">
      <c r="A20" s="17">
        <f>IF(C20="","",COUNTA(($C$8:C20)))</f>
        <v/>
      </c>
      <c r="B20" s="19" t="inlineStr">
        <is>
          <t xml:space="preserve">Existing Plumbing Fixtures To Be Removed </t>
        </is>
      </c>
      <c r="C20" s="93" t="n">
        <v>11</v>
      </c>
      <c r="D20" s="2" t="inlineStr">
        <is>
          <t>EA</t>
        </is>
      </c>
      <c r="E20" s="94" t="n">
        <v>80</v>
      </c>
      <c r="F20" s="94" t="n">
        <v>0</v>
      </c>
      <c r="G20" s="94">
        <f>C20*E20</f>
        <v/>
      </c>
      <c r="H20" s="95">
        <f>C20*F20</f>
        <v/>
      </c>
      <c r="I20" s="96">
        <f>G20+H20</f>
        <v/>
      </c>
      <c r="J20" s="97" t="n"/>
      <c r="K20" s="12" t="n"/>
      <c r="L20" s="12" t="n"/>
    </row>
    <row r="21" ht="15" customHeight="1">
      <c r="A21" s="17">
        <f>IF(C21="","",COUNTA(($C$8:C21)))</f>
        <v/>
      </c>
      <c r="B21" s="19" t="inlineStr">
        <is>
          <t>Existing To Be Removed And Relocate Fire Extinguisher ; Verify Minimum Of Class A, If Not , Replace With Class A</t>
        </is>
      </c>
      <c r="C21" s="93" t="n">
        <v>2</v>
      </c>
      <c r="D21" s="2" t="inlineStr">
        <is>
          <t>EA</t>
        </is>
      </c>
      <c r="E21" s="94" t="n">
        <v>50</v>
      </c>
      <c r="F21" s="94" t="n">
        <v>0</v>
      </c>
      <c r="G21" s="94">
        <f>C21*E21</f>
        <v/>
      </c>
      <c r="H21" s="95">
        <f>C21*F21</f>
        <v/>
      </c>
      <c r="I21" s="96">
        <f>G21+H21</f>
        <v/>
      </c>
      <c r="J21" s="97" t="n"/>
      <c r="K21" s="12" t="n"/>
      <c r="L21" s="12" t="n"/>
    </row>
    <row r="22" ht="15" customHeight="1">
      <c r="A22" s="17">
        <f>IF(C22="","",COUNTA(($C$8:C22)))</f>
        <v/>
      </c>
      <c r="B22" s="19" t="inlineStr">
        <is>
          <t xml:space="preserve">Existing Casework To Be Removed ; Patch, Rrepair Slab And Prepare For New Finish </t>
        </is>
      </c>
      <c r="C22" s="93" t="n">
        <v>6</v>
      </c>
      <c r="D22" s="2" t="inlineStr">
        <is>
          <t>EA</t>
        </is>
      </c>
      <c r="E22" s="94" t="n">
        <v>50</v>
      </c>
      <c r="F22" s="94" t="n">
        <v>0</v>
      </c>
      <c r="G22" s="94">
        <f>C22*E22</f>
        <v/>
      </c>
      <c r="H22" s="95">
        <f>C22*F22</f>
        <v/>
      </c>
      <c r="I22" s="96">
        <f>G22+H22</f>
        <v/>
      </c>
      <c r="J22" s="97" t="n"/>
      <c r="K22" s="12" t="n"/>
      <c r="L22" s="12" t="n"/>
    </row>
    <row r="23" ht="15" customHeight="1">
      <c r="A23" s="17">
        <f>IF(C23="","",COUNTA(($C$8:C23)))</f>
        <v/>
      </c>
      <c r="B23" s="19" t="inlineStr">
        <is>
          <t xml:space="preserve">Existing Fire Place , Exhaust Duct And All Associated Finish Items To Be Removed  </t>
        </is>
      </c>
      <c r="C23" s="93" t="n">
        <v>1</v>
      </c>
      <c r="D23" s="2" t="inlineStr">
        <is>
          <t>EA</t>
        </is>
      </c>
      <c r="E23" s="94" t="n">
        <v>500</v>
      </c>
      <c r="F23" s="94" t="n">
        <v>0</v>
      </c>
      <c r="G23" s="94">
        <f>C23*E23</f>
        <v/>
      </c>
      <c r="H23" s="95">
        <f>C23*F23</f>
        <v/>
      </c>
      <c r="I23" s="96">
        <f>G23+H23</f>
        <v/>
      </c>
      <c r="J23" s="97" t="n"/>
      <c r="K23" s="12" t="n"/>
      <c r="L23" s="12" t="n"/>
    </row>
    <row r="24" ht="15" customHeight="1">
      <c r="A24" s="17">
        <f>IF(C24="","",COUNTA(($C$8:C24)))</f>
        <v/>
      </c>
      <c r="B24" s="19" t="inlineStr">
        <is>
          <t xml:space="preserve">Existing Fire Place Finishes To Be Removed ; Patch And Prepare For New Finish; Existing Fire Place To Remain </t>
        </is>
      </c>
      <c r="C24" s="93" t="n">
        <v>1</v>
      </c>
      <c r="D24" s="2" t="inlineStr">
        <is>
          <t>EA</t>
        </is>
      </c>
      <c r="E24" s="94" t="n">
        <v>90</v>
      </c>
      <c r="F24" s="94" t="n">
        <v>0</v>
      </c>
      <c r="G24" s="94">
        <f>C24*E24</f>
        <v/>
      </c>
      <c r="H24" s="95">
        <f>C24*F24</f>
        <v/>
      </c>
      <c r="I24" s="96">
        <f>G24+H24</f>
        <v/>
      </c>
      <c r="J24" s="97" t="n"/>
      <c r="K24" s="12" t="n"/>
      <c r="L24" s="12" t="n"/>
    </row>
    <row r="25" ht="17.25" customHeight="1">
      <c r="A25" s="17">
        <f>IF(C25="","",COUNTA(($C$8:C25)))</f>
        <v/>
      </c>
      <c r="B25" s="19" t="inlineStr">
        <is>
          <t xml:space="preserve">Existing Equipment To Be Removed </t>
        </is>
      </c>
      <c r="C25" s="93" t="n">
        <v>2</v>
      </c>
      <c r="D25" s="2" t="inlineStr">
        <is>
          <t>EA</t>
        </is>
      </c>
      <c r="E25" s="94" t="n">
        <v>90</v>
      </c>
      <c r="F25" s="94" t="n">
        <v>0</v>
      </c>
      <c r="G25" s="94">
        <f>C25*E25</f>
        <v/>
      </c>
      <c r="H25" s="95">
        <f>C25*F25</f>
        <v/>
      </c>
      <c r="I25" s="96">
        <f>G25+H25</f>
        <v/>
      </c>
      <c r="J25" s="97" t="n"/>
      <c r="K25" s="12" t="n"/>
      <c r="L25" s="12" t="n"/>
    </row>
    <row r="26" ht="15" customHeight="1">
      <c r="A26" s="17">
        <f>IF(C26="","",COUNTA(($C$8:C26)))</f>
        <v/>
      </c>
      <c r="B26" s="19" t="inlineStr">
        <is>
          <t xml:space="preserve">Existing Equipment To Be Removed ;patch And Prepare For New Finish </t>
        </is>
      </c>
      <c r="C26" s="93" t="n">
        <v>2</v>
      </c>
      <c r="D26" s="2" t="inlineStr">
        <is>
          <t>EA</t>
        </is>
      </c>
      <c r="E26" s="94" t="n">
        <v>90</v>
      </c>
      <c r="F26" s="94" t="n">
        <v>0</v>
      </c>
      <c r="G26" s="94">
        <f>C26*E26</f>
        <v/>
      </c>
      <c r="H26" s="95">
        <f>C26*F26</f>
        <v/>
      </c>
      <c r="I26" s="96">
        <f>G26+H26</f>
        <v/>
      </c>
      <c r="J26" s="97" t="n"/>
      <c r="K26" s="12" t="n"/>
      <c r="L26" s="12" t="n"/>
    </row>
    <row r="27" ht="15" customHeight="1">
      <c r="A27" s="17">
        <f>IF(C27="","",COUNTA(($C$8:C27)))</f>
        <v/>
      </c>
      <c r="B27" s="19" t="inlineStr">
        <is>
          <t xml:space="preserve">Existing Fire Extinguisher To Remain , Protect In Place ; Verify Minmum Of Class A, If Not , Replace With Class A </t>
        </is>
      </c>
      <c r="C27" s="93" t="n">
        <v>1</v>
      </c>
      <c r="D27" s="2" t="inlineStr">
        <is>
          <t>EA</t>
        </is>
      </c>
      <c r="E27" s="94" t="n">
        <v>200</v>
      </c>
      <c r="F27" s="94" t="n">
        <v>0</v>
      </c>
      <c r="G27" s="94">
        <f>C27*E27</f>
        <v/>
      </c>
      <c r="H27" s="95">
        <f>C27*F27</f>
        <v/>
      </c>
      <c r="I27" s="96">
        <f>G27+H27</f>
        <v/>
      </c>
      <c r="J27" s="97" t="n"/>
      <c r="K27" s="12" t="n"/>
      <c r="L27" s="12" t="n"/>
    </row>
    <row r="28" ht="15" customHeight="1">
      <c r="A28" s="17">
        <f>IF(C28="","",COUNTA(($C$8:C28)))</f>
        <v/>
      </c>
      <c r="B28" s="19" t="inlineStr">
        <is>
          <t xml:space="preserve">Existing 6X6 Post Protect In Place </t>
        </is>
      </c>
      <c r="C28" s="93" t="n">
        <v>1</v>
      </c>
      <c r="D28" s="2" t="inlineStr">
        <is>
          <t>EA</t>
        </is>
      </c>
      <c r="E28" s="94" t="n">
        <v>50</v>
      </c>
      <c r="F28" s="94" t="n">
        <v>0</v>
      </c>
      <c r="G28" s="94">
        <f>C28*E28</f>
        <v/>
      </c>
      <c r="H28" s="95">
        <f>C28*F28</f>
        <v/>
      </c>
      <c r="I28" s="96">
        <f>G28+H28</f>
        <v/>
      </c>
      <c r="J28" s="97" t="n"/>
      <c r="K28" s="12" t="n"/>
      <c r="L28" s="12" t="n"/>
    </row>
    <row r="29" ht="15" customHeight="1">
      <c r="A29" s="17">
        <f>IF(C29="","",COUNTA(($C$8:C29)))</f>
        <v/>
      </c>
      <c r="B29" s="19" t="inlineStr">
        <is>
          <t xml:space="preserve">Reinstall Existing Point Of Service Station </t>
        </is>
      </c>
      <c r="C29" s="93" t="n">
        <v>1</v>
      </c>
      <c r="D29" s="2" t="inlineStr">
        <is>
          <t>EA</t>
        </is>
      </c>
      <c r="E29" s="94" t="n">
        <v>90</v>
      </c>
      <c r="F29" s="94" t="n">
        <v>0</v>
      </c>
      <c r="G29" s="94">
        <f>C29*E29</f>
        <v/>
      </c>
      <c r="H29" s="95">
        <f>C29*F29</f>
        <v/>
      </c>
      <c r="I29" s="96">
        <f>G29+H29</f>
        <v/>
      </c>
      <c r="J29" s="97" t="n"/>
      <c r="K29" s="12" t="n"/>
      <c r="L29" s="12" t="n"/>
    </row>
    <row r="30" ht="15" customHeight="1">
      <c r="A30" s="17">
        <f>IF(C30="","",COUNTA(($C$8:C30)))</f>
        <v/>
      </c>
      <c r="B30" s="19" t="inlineStr">
        <is>
          <t xml:space="preserve">Existing Bath Glass Partion To Be Removed </t>
        </is>
      </c>
      <c r="C30" s="93">
        <f>9*15</f>
        <v/>
      </c>
      <c r="D30" s="2" t="inlineStr">
        <is>
          <t>SF</t>
        </is>
      </c>
      <c r="E30" s="94" t="n">
        <v>5</v>
      </c>
      <c r="F30" s="94" t="n">
        <v>0</v>
      </c>
      <c r="G30" s="94">
        <f>C30*E30</f>
        <v/>
      </c>
      <c r="H30" s="95">
        <f>C30*F30</f>
        <v/>
      </c>
      <c r="I30" s="96">
        <f>G30+H30</f>
        <v/>
      </c>
      <c r="J30" s="97" t="n"/>
      <c r="K30" s="12" t="n"/>
      <c r="L30" s="12" t="n"/>
    </row>
    <row r="31" ht="15" customHeight="1">
      <c r="A31" s="17">
        <f>IF(C31="","",COUNTA(($C$8:C31)))</f>
        <v/>
      </c>
      <c r="B31" s="19" t="inlineStr">
        <is>
          <t>Existing Wall To Be Removed</t>
        </is>
      </c>
      <c r="C31" s="93">
        <f>232*9</f>
        <v/>
      </c>
      <c r="D31" s="2" t="inlineStr">
        <is>
          <t>SF</t>
        </is>
      </c>
      <c r="E31" s="94" t="n">
        <v>3</v>
      </c>
      <c r="F31" s="94" t="n">
        <v>0</v>
      </c>
      <c r="G31" s="94">
        <f>C31*E31</f>
        <v/>
      </c>
      <c r="H31" s="95">
        <f>C31*F31</f>
        <v/>
      </c>
      <c r="I31" s="96">
        <f>G31+H31</f>
        <v/>
      </c>
      <c r="J31" s="97" t="n"/>
      <c r="K31" s="12" t="n"/>
      <c r="L31" s="12" t="n"/>
    </row>
    <row r="32" ht="15" customHeight="1">
      <c r="A32" s="17">
        <f>IF(C32="","",COUNTA(($C$8:C32)))</f>
        <v/>
      </c>
      <c r="B32" s="19" t="inlineStr">
        <is>
          <t xml:space="preserve">Existing Storefront System And All Associated Items To Be Removd </t>
        </is>
      </c>
      <c r="C32" s="93" t="n">
        <v>71</v>
      </c>
      <c r="D32" s="2" t="inlineStr">
        <is>
          <t>LF</t>
        </is>
      </c>
      <c r="E32" s="94" t="n">
        <v>10</v>
      </c>
      <c r="F32" s="94" t="n">
        <v>0</v>
      </c>
      <c r="G32" s="94">
        <f>C32*E32</f>
        <v/>
      </c>
      <c r="H32" s="95">
        <f>C32*F32</f>
        <v/>
      </c>
      <c r="I32" s="96">
        <f>G32+H32</f>
        <v/>
      </c>
      <c r="J32" s="97" t="n"/>
      <c r="K32" s="12" t="n"/>
      <c r="L32" s="12" t="n"/>
    </row>
    <row r="33" ht="15" customHeight="1">
      <c r="A33" s="17">
        <f>IF(C33="","",COUNTA(($C$8:C33)))</f>
        <v/>
      </c>
      <c r="B33" s="19" t="inlineStr">
        <is>
          <t xml:space="preserve">Existing Wall To Be Removed ; Prepare For New Opening </t>
        </is>
      </c>
      <c r="C33" s="93">
        <f>9*48</f>
        <v/>
      </c>
      <c r="D33" s="2" t="inlineStr">
        <is>
          <t>SF</t>
        </is>
      </c>
      <c r="E33" s="94" t="n">
        <v>3</v>
      </c>
      <c r="F33" s="94" t="n">
        <v>0</v>
      </c>
      <c r="G33" s="94">
        <f>C33*E33</f>
        <v/>
      </c>
      <c r="H33" s="95">
        <f>C33*F33</f>
        <v/>
      </c>
      <c r="I33" s="96">
        <f>G33+H33</f>
        <v/>
      </c>
      <c r="J33" s="97" t="n"/>
      <c r="K33" s="12" t="n"/>
      <c r="L33" s="12" t="n"/>
    </row>
    <row r="34" ht="15" customHeight="1">
      <c r="A34" s="17">
        <f>IF(C34="","",COUNTA(($C$8:C34)))</f>
        <v/>
      </c>
      <c r="B34" s="19" t="inlineStr">
        <is>
          <t xml:space="preserve">Existing CMU Wall  To Be Removed ; Prepare For New Window </t>
        </is>
      </c>
      <c r="C34" s="93">
        <f>4*9</f>
        <v/>
      </c>
      <c r="D34" s="2" t="inlineStr">
        <is>
          <t>SF</t>
        </is>
      </c>
      <c r="E34" s="94" t="n">
        <v>5</v>
      </c>
      <c r="F34" s="94" t="n">
        <v>0</v>
      </c>
      <c r="G34" s="94">
        <f>C34*E34</f>
        <v/>
      </c>
      <c r="H34" s="95">
        <f>C34*F34</f>
        <v/>
      </c>
      <c r="I34" s="96">
        <f>G34+H34</f>
        <v/>
      </c>
      <c r="J34" s="97" t="n"/>
      <c r="K34" s="12" t="n"/>
      <c r="L34" s="12" t="n"/>
    </row>
    <row r="35" ht="15" customHeight="1">
      <c r="A35" s="17">
        <f>IF(C35="","",COUNTA(($C$8:C35)))</f>
        <v/>
      </c>
      <c r="B35" s="19" t="inlineStr">
        <is>
          <t>Reinstall Existing Book Cases</t>
        </is>
      </c>
      <c r="C35" s="93" t="n">
        <v>70</v>
      </c>
      <c r="D35" s="2" t="inlineStr">
        <is>
          <t>LF</t>
        </is>
      </c>
      <c r="E35" s="94" t="n">
        <v>12</v>
      </c>
      <c r="F35" s="94" t="n">
        <v>0</v>
      </c>
      <c r="G35" s="94">
        <f>C35*E35</f>
        <v/>
      </c>
      <c r="H35" s="95">
        <f>C35*F35</f>
        <v/>
      </c>
      <c r="I35" s="96">
        <f>G35+H35</f>
        <v/>
      </c>
      <c r="J35" s="97" t="n"/>
      <c r="K35" s="12" t="n"/>
      <c r="L35" s="12" t="n"/>
    </row>
    <row r="36" ht="15" customHeight="1">
      <c r="A36" s="17">
        <f>IF(C36="","",COUNTA(($C$8:C36)))</f>
        <v/>
      </c>
      <c r="B36" s="19" t="inlineStr">
        <is>
          <t>Existing Storefront Glazing Wall To Remain ; Protect In Place</t>
        </is>
      </c>
      <c r="C36" s="93" t="n">
        <v>10</v>
      </c>
      <c r="D36" s="2" t="inlineStr">
        <is>
          <t>LF</t>
        </is>
      </c>
      <c r="E36" s="94" t="n">
        <v>3.5</v>
      </c>
      <c r="F36" s="94" t="n">
        <v>0</v>
      </c>
      <c r="G36" s="94">
        <f>C36*E36</f>
        <v/>
      </c>
      <c r="H36" s="95">
        <f>C36*F36</f>
        <v/>
      </c>
      <c r="I36" s="96">
        <f>G36+H36</f>
        <v/>
      </c>
      <c r="J36" s="97" t="n"/>
      <c r="K36" s="12" t="n"/>
      <c r="L36" s="12" t="n"/>
    </row>
    <row r="37" ht="15" customHeight="1">
      <c r="A37" s="17">
        <f>IF(C37="","",COUNTA(($C$8:C37)))</f>
        <v/>
      </c>
      <c r="B37" s="19" t="inlineStr">
        <is>
          <t>Existing Store Existing Bookshelves To Be Removed</t>
        </is>
      </c>
      <c r="C37" s="93" t="n">
        <v>79</v>
      </c>
      <c r="D37" s="2" t="inlineStr">
        <is>
          <t>LF</t>
        </is>
      </c>
      <c r="E37" s="94" t="n">
        <v>5</v>
      </c>
      <c r="F37" s="94" t="n">
        <v>0</v>
      </c>
      <c r="G37" s="94">
        <f>C37*E37</f>
        <v/>
      </c>
      <c r="H37" s="95">
        <f>C37*F37</f>
        <v/>
      </c>
      <c r="I37" s="96">
        <f>G37+H37</f>
        <v/>
      </c>
      <c r="J37" s="97" t="n"/>
      <c r="K37" s="12" t="n"/>
      <c r="L37" s="12" t="n"/>
    </row>
    <row r="38" ht="15" customHeight="1">
      <c r="A38" s="17">
        <f>IF(C38="","",COUNTA(($C$8:C38)))</f>
        <v/>
      </c>
      <c r="B38" s="19" t="inlineStr">
        <is>
          <t>Existing Sitework To Be Removed And Replace For New Slab</t>
        </is>
      </c>
      <c r="C38" s="93" t="n">
        <v>59</v>
      </c>
      <c r="D38" s="2" t="inlineStr">
        <is>
          <t>SF</t>
        </is>
      </c>
      <c r="E38" s="94" t="n">
        <v>3.5</v>
      </c>
      <c r="F38" s="94" t="n">
        <v>0</v>
      </c>
      <c r="G38" s="94">
        <f>C38*E38</f>
        <v/>
      </c>
      <c r="H38" s="95">
        <f>C38*F38</f>
        <v/>
      </c>
      <c r="I38" s="96">
        <f>G38+H38</f>
        <v/>
      </c>
      <c r="J38" s="97" t="n"/>
      <c r="K38" s="12" t="n"/>
      <c r="L38" s="12" t="n"/>
    </row>
    <row r="39" ht="15" customHeight="1">
      <c r="A39" s="17">
        <f>IF(C39="","",COUNTA(($C$8:C39)))</f>
        <v/>
      </c>
      <c r="B39" s="19" t="inlineStr">
        <is>
          <t xml:space="preserve">Existing Walk - Off Mat To Be Removed And Replace With New Mat </t>
        </is>
      </c>
      <c r="C39" s="93" t="n">
        <v>99</v>
      </c>
      <c r="D39" s="2" t="inlineStr">
        <is>
          <t>SF</t>
        </is>
      </c>
      <c r="E39" s="94" t="n">
        <v>2.5</v>
      </c>
      <c r="F39" s="94" t="n">
        <v>0</v>
      </c>
      <c r="G39" s="94">
        <f>C39*E39</f>
        <v/>
      </c>
      <c r="H39" s="95">
        <f>C39*F39</f>
        <v/>
      </c>
      <c r="I39" s="96">
        <f>G39+H39</f>
        <v/>
      </c>
      <c r="J39" s="97" t="n"/>
      <c r="K39" s="12" t="n"/>
      <c r="L39" s="12" t="n"/>
    </row>
    <row r="40" ht="15" customHeight="1">
      <c r="A40" s="17">
        <f>IF(C40="","",COUNTA(($C$8:C40)))</f>
        <v/>
      </c>
      <c r="B40" s="19" t="inlineStr">
        <is>
          <t>Existing Slab To Be Removed And Prepare  New Slab At Non-Depressed Slab Prepare New Slab Leveiling With Adjacent</t>
        </is>
      </c>
      <c r="C40" s="93" t="n">
        <v>505</v>
      </c>
      <c r="D40" s="2" t="inlineStr">
        <is>
          <t>SF</t>
        </is>
      </c>
      <c r="E40" s="94" t="n">
        <v>2.5</v>
      </c>
      <c r="F40" s="94" t="n">
        <v>0</v>
      </c>
      <c r="G40" s="94">
        <f>C40*E40</f>
        <v/>
      </c>
      <c r="H40" s="95">
        <f>C40*F40</f>
        <v/>
      </c>
      <c r="I40" s="96">
        <f>G40+H40</f>
        <v/>
      </c>
      <c r="J40" s="97" t="n"/>
      <c r="K40" s="12" t="n"/>
      <c r="L40" s="12" t="n"/>
    </row>
    <row r="41" ht="15" customHeight="1">
      <c r="A41" s="17">
        <f>IF(C41="","",COUNTA(($C$8:C41)))</f>
        <v/>
      </c>
      <c r="B41" s="19" t="inlineStr">
        <is>
          <t xml:space="preserve">Existing Ceiling Finish To Be Removed And Prepared For New Work  </t>
        </is>
      </c>
      <c r="C41" s="93" t="n">
        <v>3105</v>
      </c>
      <c r="D41" s="2" t="inlineStr">
        <is>
          <t>SF</t>
        </is>
      </c>
      <c r="E41" s="94" t="n">
        <v>1.2</v>
      </c>
      <c r="F41" s="94" t="n">
        <v>0</v>
      </c>
      <c r="G41" s="94">
        <f>C41*E41</f>
        <v/>
      </c>
      <c r="H41" s="95">
        <f>C41*F41</f>
        <v/>
      </c>
      <c r="I41" s="96">
        <f>G41+H41</f>
        <v/>
      </c>
      <c r="J41" s="97" t="n"/>
      <c r="K41" s="12" t="n"/>
      <c r="L41" s="12" t="n"/>
    </row>
    <row r="42" ht="15" customHeight="1">
      <c r="A42" s="17">
        <f>IF(C42="","",COUNTA(($C$8:C42)))</f>
        <v/>
      </c>
      <c r="B42" s="19" t="inlineStr">
        <is>
          <t>Grille &amp; Cap Duct to be Remove</t>
        </is>
      </c>
      <c r="C42" s="93" t="n">
        <v>1</v>
      </c>
      <c r="D42" s="2" t="inlineStr">
        <is>
          <t>EA</t>
        </is>
      </c>
      <c r="E42" s="94" t="n">
        <v>50</v>
      </c>
      <c r="F42" s="94" t="n">
        <v>0</v>
      </c>
      <c r="G42" s="94">
        <f>C42*E42</f>
        <v/>
      </c>
      <c r="H42" s="95">
        <f>C42*F42</f>
        <v/>
      </c>
      <c r="I42" s="96">
        <f>G42+H42</f>
        <v/>
      </c>
      <c r="J42" s="97" t="n"/>
      <c r="K42" s="12" t="n"/>
      <c r="L42" s="12" t="n"/>
    </row>
    <row r="43" ht="15" customHeight="1">
      <c r="A43" s="17">
        <f>IF(C43="","",COUNTA(($C$8:C43)))</f>
        <v/>
      </c>
      <c r="B43" s="19" t="inlineStr">
        <is>
          <t>Radiator To Be Removed</t>
        </is>
      </c>
      <c r="C43" s="93" t="n">
        <v>4</v>
      </c>
      <c r="D43" s="2" t="inlineStr">
        <is>
          <t>EA</t>
        </is>
      </c>
      <c r="E43" s="94" t="n">
        <v>110</v>
      </c>
      <c r="F43" s="94" t="n">
        <v>0</v>
      </c>
      <c r="G43" s="94">
        <f>C43*E43</f>
        <v/>
      </c>
      <c r="H43" s="95">
        <f>C43*F43</f>
        <v/>
      </c>
      <c r="I43" s="96">
        <f>G43+H43</f>
        <v/>
      </c>
      <c r="J43" s="97" t="n"/>
      <c r="K43" s="12" t="n"/>
      <c r="L43" s="12" t="n"/>
    </row>
    <row r="44" ht="15" customHeight="1">
      <c r="A44" s="17">
        <f>IF(C44="","",COUNTA(($C$8:C44)))</f>
        <v/>
      </c>
      <c r="B44" s="19" t="inlineStr">
        <is>
          <t>6" Flex Duct to be Remove</t>
        </is>
      </c>
      <c r="C44" s="93" t="n">
        <v>4</v>
      </c>
      <c r="D44" s="2" t="inlineStr">
        <is>
          <t>LF</t>
        </is>
      </c>
      <c r="E44" s="94" t="n">
        <v>3.5</v>
      </c>
      <c r="F44" s="94" t="n">
        <v>0</v>
      </c>
      <c r="G44" s="94">
        <f>C44*E44</f>
        <v/>
      </c>
      <c r="H44" s="95">
        <f>C44*F44</f>
        <v/>
      </c>
      <c r="I44" s="96">
        <f>G44+H44</f>
        <v/>
      </c>
      <c r="J44" s="97" t="n"/>
      <c r="K44" s="12" t="n"/>
      <c r="L44" s="12" t="n"/>
    </row>
    <row r="45" ht="15" customHeight="1">
      <c r="A45" s="17">
        <f>IF(C45="","",COUNTA(($C$8:C45)))</f>
        <v/>
      </c>
      <c r="B45" s="19" t="inlineStr">
        <is>
          <t>10" Flex Duct to be Remove</t>
        </is>
      </c>
      <c r="C45" s="93" t="n">
        <v>24</v>
      </c>
      <c r="D45" s="2" t="inlineStr">
        <is>
          <t>LF</t>
        </is>
      </c>
      <c r="E45" s="94" t="n">
        <v>3.5</v>
      </c>
      <c r="F45" s="94" t="n">
        <v>0</v>
      </c>
      <c r="G45" s="94">
        <f>C45*E45</f>
        <v/>
      </c>
      <c r="H45" s="95">
        <f>C45*F45</f>
        <v/>
      </c>
      <c r="I45" s="96">
        <f>G45+H45</f>
        <v/>
      </c>
      <c r="J45" s="97" t="n"/>
      <c r="K45" s="12" t="n"/>
      <c r="L45" s="12" t="n"/>
    </row>
    <row r="46" ht="15" customHeight="1">
      <c r="A46" s="17">
        <f>IF(C46="","",COUNTA(($C$8:C46)))</f>
        <v/>
      </c>
      <c r="B46" s="19" t="n"/>
      <c r="C46" s="93" t="n"/>
      <c r="D46" s="2" t="n"/>
      <c r="E46" s="94" t="n"/>
      <c r="F46" s="94" t="n"/>
      <c r="G46" s="94" t="n"/>
      <c r="H46" s="95" t="n"/>
      <c r="I46" s="96" t="n"/>
      <c r="J46" s="97" t="n"/>
      <c r="K46" s="12" t="n"/>
      <c r="L46" s="12" t="n"/>
    </row>
    <row r="47" ht="18.5" customHeight="1">
      <c r="A47" s="17">
        <f>IF(C47="","",COUNTA(($C$8:C47)))</f>
        <v/>
      </c>
      <c r="B47" s="32" t="inlineStr">
        <is>
          <t>Excavation</t>
        </is>
      </c>
      <c r="C47" s="93" t="n"/>
      <c r="D47" s="2" t="inlineStr"/>
      <c r="E47" s="94" t="n"/>
      <c r="F47" s="94" t="n"/>
      <c r="G47" s="94" t="n"/>
      <c r="H47" s="95" t="n"/>
      <c r="I47" s="96" t="n"/>
      <c r="J47" s="97" t="n"/>
      <c r="K47" s="12" t="n"/>
      <c r="L47" s="12" t="n"/>
    </row>
    <row r="48" ht="15.5" customHeight="1">
      <c r="A48" s="17">
        <f>IF(C48="","",COUNTA(($C$8:C48)))</f>
        <v/>
      </c>
      <c r="B48" s="19" t="inlineStr">
        <is>
          <t>Excavation</t>
        </is>
      </c>
      <c r="C48" s="93" t="n">
        <v>17.3</v>
      </c>
      <c r="D48" s="2" t="inlineStr">
        <is>
          <t>CY</t>
        </is>
      </c>
      <c r="E48" s="94" t="n">
        <v>78</v>
      </c>
      <c r="F48" s="94" t="n">
        <v>0</v>
      </c>
      <c r="G48" s="94">
        <f>C48*E48</f>
        <v/>
      </c>
      <c r="H48" s="95">
        <f>C48*F48</f>
        <v/>
      </c>
      <c r="I48" s="96">
        <f>G48+H48</f>
        <v/>
      </c>
      <c r="J48" s="97" t="n"/>
      <c r="K48" s="12" t="n"/>
      <c r="L48" s="12" t="n"/>
    </row>
    <row r="49" ht="15.5" customHeight="1">
      <c r="A49" s="17">
        <f>IF(C49="","",COUNTA(($C$8:C49)))</f>
        <v/>
      </c>
      <c r="B49" s="19" t="inlineStr">
        <is>
          <t>Backfill</t>
        </is>
      </c>
      <c r="C49" s="93" t="n">
        <v>6.9</v>
      </c>
      <c r="D49" s="2" t="inlineStr">
        <is>
          <t>CY</t>
        </is>
      </c>
      <c r="E49" s="94" t="n">
        <v>40</v>
      </c>
      <c r="F49" s="94" t="n">
        <v>0</v>
      </c>
      <c r="G49" s="94">
        <f>C49*E49</f>
        <v/>
      </c>
      <c r="H49" s="95">
        <f>C49*F49</f>
        <v/>
      </c>
      <c r="I49" s="96">
        <f>G49+H49</f>
        <v/>
      </c>
      <c r="J49" s="97" t="n"/>
      <c r="K49" s="12" t="n"/>
      <c r="L49" s="12" t="n"/>
    </row>
    <row r="50" ht="15.5" customHeight="1">
      <c r="A50" s="17">
        <f>IF(C50="","",COUNTA(($C$8:C50)))</f>
        <v/>
      </c>
      <c r="B50" s="19" t="inlineStr">
        <is>
          <t>Dispos</t>
        </is>
      </c>
      <c r="C50" s="93">
        <f>17.3-6.2</f>
        <v/>
      </c>
      <c r="D50" s="2" t="inlineStr">
        <is>
          <t>CY</t>
        </is>
      </c>
      <c r="E50" s="94" t="n">
        <v>55</v>
      </c>
      <c r="F50" s="94" t="n">
        <v>0</v>
      </c>
      <c r="G50" s="94">
        <f>C50*E50</f>
        <v/>
      </c>
      <c r="H50" s="95">
        <f>C50*F50</f>
        <v/>
      </c>
      <c r="I50" s="96">
        <f>G50+H50</f>
        <v/>
      </c>
      <c r="J50" s="97" t="n"/>
      <c r="K50" s="12" t="n"/>
      <c r="L50" s="12" t="n"/>
    </row>
    <row r="51" ht="15.5" customHeight="1">
      <c r="A51" s="17">
        <f>IF(C51="","",COUNTA(($C$8:C51)))</f>
        <v/>
      </c>
      <c r="B51" s="19" t="inlineStr">
        <is>
          <t>Compact</t>
        </is>
      </c>
      <c r="C51" s="93">
        <f>57+511</f>
        <v/>
      </c>
      <c r="D51" s="2" t="inlineStr">
        <is>
          <t>SF</t>
        </is>
      </c>
      <c r="E51" s="94" t="n">
        <v>3</v>
      </c>
      <c r="F51" s="94" t="n">
        <v>0</v>
      </c>
      <c r="G51" s="94">
        <f>C51*E51</f>
        <v/>
      </c>
      <c r="H51" s="95">
        <f>C51*F51</f>
        <v/>
      </c>
      <c r="I51" s="96">
        <f>G51+H51</f>
        <v/>
      </c>
      <c r="J51" s="97" t="n"/>
      <c r="K51" s="12" t="n"/>
      <c r="L51" s="12" t="n"/>
    </row>
    <row r="52" ht="15.5" customHeight="1">
      <c r="A52" s="17">
        <f>IF(C52="","",COUNTA(($C$8:C52)))</f>
        <v/>
      </c>
      <c r="B52" s="19" t="inlineStr"/>
      <c r="C52" s="93" t="n"/>
      <c r="D52" s="2" t="inlineStr"/>
      <c r="E52" s="94" t="n"/>
      <c r="F52" s="94" t="n"/>
      <c r="G52" s="94" t="n"/>
      <c r="H52" s="95" t="n"/>
      <c r="I52" s="96" t="n"/>
      <c r="J52" s="97" t="n"/>
      <c r="K52" s="12" t="n"/>
      <c r="L52" s="12" t="n"/>
    </row>
    <row r="53" ht="20.15" customHeight="1">
      <c r="A53" s="17">
        <f>IF(C53="","",COUNTA(($C$8:C53)))</f>
        <v/>
      </c>
      <c r="B53" s="20" t="inlineStr">
        <is>
          <t>Subtotal (Existing Conditions)</t>
        </is>
      </c>
      <c r="C53" s="98" t="n"/>
      <c r="D53" s="35" t="inlineStr"/>
      <c r="E53" s="35" t="n"/>
      <c r="F53" s="35" t="n"/>
      <c r="G53" s="35" t="n"/>
      <c r="H53" s="99" t="n"/>
      <c r="I53" s="100" t="n"/>
      <c r="J53" s="101">
        <f>SUM(I11:I52)</f>
        <v/>
      </c>
      <c r="K53" s="12" t="n"/>
      <c r="L53" s="12" t="n"/>
    </row>
    <row r="54" ht="35.15" customHeight="1">
      <c r="A54" s="17">
        <f>IF(C54="","",COUNTA(($C$8:C54)))</f>
        <v/>
      </c>
      <c r="B54" s="30" t="inlineStr">
        <is>
          <t>Division 03— Concrete</t>
        </is>
      </c>
      <c r="C54" s="66" t="n"/>
      <c r="D54" s="91" t="n"/>
      <c r="E54" s="91" t="n"/>
      <c r="F54" s="91" t="n"/>
      <c r="G54" s="91" t="n"/>
      <c r="H54" s="91" t="n"/>
      <c r="I54" s="91" t="n"/>
      <c r="J54" s="92" t="n"/>
      <c r="K54" s="12" t="n"/>
      <c r="L54" s="12" t="n"/>
    </row>
    <row r="55" ht="18.5" customFormat="1" customHeight="1" s="22">
      <c r="A55" s="17">
        <f>IF(C55="","",COUNTA(($C$8:C55)))</f>
        <v/>
      </c>
      <c r="B55" s="32" t="inlineStr">
        <is>
          <t>Concrete Slab</t>
        </is>
      </c>
      <c r="C55" s="93" t="n"/>
      <c r="D55" s="55" t="n"/>
      <c r="E55" s="94" t="n"/>
      <c r="F55" s="94" t="n"/>
      <c r="G55" s="94" t="n"/>
      <c r="H55" s="95" t="n"/>
      <c r="I55" s="96" t="n"/>
      <c r="J55" s="102" t="n"/>
      <c r="K55" s="12" t="n"/>
      <c r="L55" s="12" t="n"/>
    </row>
    <row r="56" ht="15.5" customFormat="1" customHeight="1" s="22">
      <c r="A56" s="17">
        <f>IF(C56="","",COUNTA(($C$8:C56)))</f>
        <v/>
      </c>
      <c r="B56" s="19" t="inlineStr">
        <is>
          <t>4"T Concrete Slab On Grade W/ #4 @ 18" E.W. Ctr (511 SF)</t>
        </is>
      </c>
      <c r="C56" s="93" t="n">
        <v>6.24555555555556</v>
      </c>
      <c r="D56" s="2" t="inlineStr">
        <is>
          <t>CY</t>
        </is>
      </c>
      <c r="E56" s="94" t="n">
        <v>250</v>
      </c>
      <c r="F56" s="94" t="n">
        <v>650</v>
      </c>
      <c r="G56" s="94">
        <f>C56*E56</f>
        <v/>
      </c>
      <c r="H56" s="95">
        <f>C56*F56</f>
        <v/>
      </c>
      <c r="I56" s="96">
        <f>G56+H56</f>
        <v/>
      </c>
      <c r="J56" s="102" t="n"/>
      <c r="K56" s="12" t="n"/>
      <c r="L56" s="12" t="n"/>
    </row>
    <row r="57" ht="15.5" customFormat="1" customHeight="1" s="22">
      <c r="A57" s="17">
        <f>IF(C57="","",COUNTA(($C$8:C57)))</f>
        <v/>
      </c>
      <c r="B57" s="19" t="inlineStr">
        <is>
          <t>Verify Existing Level Slab-On-Grade If Required Replace W/ New Slab (57 SF)</t>
        </is>
      </c>
      <c r="C57" s="93">
        <f>57*0.33/27</f>
        <v/>
      </c>
      <c r="D57" s="2" t="inlineStr">
        <is>
          <t>SF</t>
        </is>
      </c>
      <c r="E57" s="94" t="n">
        <v>1.5</v>
      </c>
      <c r="F57" s="94" t="n">
        <v>2.2</v>
      </c>
      <c r="G57" s="94">
        <f>C57*E57</f>
        <v/>
      </c>
      <c r="H57" s="95">
        <f>C57*F57</f>
        <v/>
      </c>
      <c r="I57" s="96">
        <f>G57+H57</f>
        <v/>
      </c>
      <c r="J57" s="102" t="n"/>
      <c r="K57" s="12" t="n"/>
      <c r="L57" s="12" t="n"/>
    </row>
    <row r="58" ht="15.5" customFormat="1" customHeight="1" s="22">
      <c r="A58" s="17">
        <f>IF(C58="","",COUNTA(($C$8:C58)))</f>
        <v/>
      </c>
      <c r="B58" s="19" t="inlineStr"/>
      <c r="C58" s="93" t="n"/>
      <c r="D58" s="55" t="n"/>
      <c r="E58" s="94" t="n"/>
      <c r="F58" s="94" t="n"/>
      <c r="G58" s="94" t="n"/>
      <c r="H58" s="95" t="n"/>
      <c r="I58" s="96" t="n"/>
      <c r="J58" s="102" t="n"/>
      <c r="K58" s="12" t="n"/>
      <c r="L58" s="12" t="n"/>
    </row>
    <row r="59" ht="18.75" customHeight="1">
      <c r="A59" s="17">
        <f>IF(C59="","",COUNTA(($C$8:C59)))</f>
        <v/>
      </c>
      <c r="B59" s="20" t="inlineStr">
        <is>
          <t>Subtotal(Concrete)</t>
        </is>
      </c>
      <c r="C59" s="98" t="n"/>
      <c r="D59" s="35" t="n"/>
      <c r="E59" s="35" t="n"/>
      <c r="F59" s="35" t="n"/>
      <c r="G59" s="35" t="n"/>
      <c r="H59" s="99" t="n"/>
      <c r="I59" s="100" t="n"/>
      <c r="J59" s="101">
        <f>SUM(I55:I59)</f>
        <v/>
      </c>
      <c r="K59" s="12" t="n"/>
      <c r="L59" s="12" t="n"/>
    </row>
    <row r="60" ht="35.15" customHeight="1">
      <c r="A60" s="17">
        <f>IF(C60="","",COUNTA(($C$8:C60)))</f>
        <v/>
      </c>
      <c r="B60" s="30" t="inlineStr">
        <is>
          <t>Division 04— Masonry</t>
        </is>
      </c>
      <c r="C60" s="66" t="n"/>
      <c r="D60" s="91" t="n"/>
      <c r="E60" s="91" t="n"/>
      <c r="F60" s="91" t="n"/>
      <c r="G60" s="91" t="n"/>
      <c r="H60" s="91" t="n"/>
      <c r="I60" s="91" t="n"/>
      <c r="J60" s="92" t="n"/>
      <c r="K60" s="12" t="n"/>
      <c r="L60" s="12" t="n"/>
    </row>
    <row r="61" ht="18.5" customFormat="1" customHeight="1" s="22">
      <c r="A61" s="17">
        <f>IF(C61="","",COUNTA(($C$8:C61)))</f>
        <v/>
      </c>
      <c r="B61" s="32" t="inlineStr">
        <is>
          <t>Masonry Wall</t>
        </is>
      </c>
      <c r="C61" s="93" t="n"/>
      <c r="D61" s="55" t="n"/>
      <c r="E61" s="94" t="n"/>
      <c r="F61" s="94" t="n"/>
      <c r="G61" s="94" t="n"/>
      <c r="H61" s="95" t="n"/>
      <c r="I61" s="96" t="n"/>
      <c r="J61" s="102" t="n"/>
      <c r="K61" s="12" t="n"/>
      <c r="L61" s="12" t="n"/>
    </row>
    <row r="62" ht="15.5" customFormat="1" customHeight="1" s="22">
      <c r="A62" s="17">
        <f>IF(C62="","",COUNTA(($C$8:C62)))</f>
        <v/>
      </c>
      <c r="B62" s="19" t="inlineStr">
        <is>
          <t>M8B - Type 8" Masonry Concrete Wall (16'-8" HT)</t>
        </is>
      </c>
      <c r="C62" s="93" t="n">
        <v>133.36</v>
      </c>
      <c r="D62" s="55" t="inlineStr">
        <is>
          <t>SF</t>
        </is>
      </c>
      <c r="E62" s="94" t="n">
        <v>5</v>
      </c>
      <c r="F62" s="94" t="n">
        <v>12</v>
      </c>
      <c r="G62" s="94">
        <f>C62*E62</f>
        <v/>
      </c>
      <c r="H62" s="95">
        <f>C62*F62</f>
        <v/>
      </c>
      <c r="I62" s="96">
        <f>G62+H62</f>
        <v/>
      </c>
      <c r="J62" s="102" t="n"/>
      <c r="K62" s="12" t="n"/>
      <c r="L62" s="12" t="n"/>
    </row>
    <row r="63" ht="15.5" customFormat="1" customHeight="1" s="22">
      <c r="A63" s="17">
        <f>IF(C63="","",COUNTA(($C$8:C63)))</f>
        <v/>
      </c>
      <c r="B63" s="19" t="inlineStr">
        <is>
          <t>M8A - Type Wall - Normall 8" Deep Concrete Masonary Wall(16'-8" HT)</t>
        </is>
      </c>
      <c r="C63" s="93" t="n">
        <v>533.4400000000001</v>
      </c>
      <c r="D63" s="55" t="inlineStr">
        <is>
          <t>SF</t>
        </is>
      </c>
      <c r="E63" s="94" t="n">
        <v>5</v>
      </c>
      <c r="F63" s="94" t="n">
        <v>12</v>
      </c>
      <c r="G63" s="94">
        <f>C63*E63</f>
        <v/>
      </c>
      <c r="H63" s="95">
        <f>C63*F63</f>
        <v/>
      </c>
      <c r="I63" s="96">
        <f>G63+H63</f>
        <v/>
      </c>
      <c r="J63" s="102" t="n"/>
      <c r="K63" s="12" t="n"/>
      <c r="L63" s="12" t="n"/>
    </row>
    <row r="64" ht="15.5" customFormat="1" customHeight="1" s="22">
      <c r="A64" s="17">
        <f>IF(C64="","",COUNTA(($C$8:C64)))</f>
        <v/>
      </c>
      <c r="B64" s="19" t="n"/>
      <c r="C64" s="93" t="n"/>
      <c r="D64" s="55" t="n"/>
      <c r="E64" s="94" t="n"/>
      <c r="F64" s="94" t="n"/>
      <c r="G64" s="94" t="n"/>
      <c r="H64" s="95" t="n"/>
      <c r="I64" s="96" t="n"/>
      <c r="J64" s="102" t="n"/>
      <c r="K64" s="12" t="n"/>
      <c r="L64" s="12" t="n"/>
    </row>
    <row r="65" ht="18.75" customHeight="1">
      <c r="A65" s="17">
        <f>IF(C65="","",COUNTA(($C$8:C65)))</f>
        <v/>
      </c>
      <c r="B65" s="20" t="inlineStr">
        <is>
          <t>Subtotal(Masonry)</t>
        </is>
      </c>
      <c r="C65" s="98" t="n"/>
      <c r="D65" s="35" t="n"/>
      <c r="E65" s="35" t="n"/>
      <c r="F65" s="35" t="n"/>
      <c r="G65" s="35" t="n"/>
      <c r="H65" s="99" t="n"/>
      <c r="I65" s="100" t="n"/>
      <c r="J65" s="101">
        <f>SUM(I62:I63)</f>
        <v/>
      </c>
      <c r="K65" s="12" t="n"/>
      <c r="L65" s="12" t="n"/>
    </row>
    <row r="66" ht="35.15" customHeight="1">
      <c r="A66" s="17">
        <f>IF(C66="","",COUNTA(($C$8:C66)))</f>
        <v/>
      </c>
      <c r="B66" s="30" t="inlineStr">
        <is>
          <t>Division 05— Metals</t>
        </is>
      </c>
      <c r="C66" s="66" t="n"/>
      <c r="D66" s="91" t="n"/>
      <c r="E66" s="91" t="n"/>
      <c r="F66" s="91" t="n"/>
      <c r="G66" s="91" t="n"/>
      <c r="H66" s="91" t="n"/>
      <c r="I66" s="91" t="n"/>
      <c r="J66" s="92" t="n"/>
      <c r="K66" s="12" t="n"/>
      <c r="L66" s="12" t="n"/>
    </row>
    <row r="67" ht="18.5" customFormat="1" customHeight="1" s="22">
      <c r="A67" s="17">
        <f>IF(C67="","",COUNTA(($C$8:C67)))</f>
        <v/>
      </c>
      <c r="B67" s="32" t="inlineStr">
        <is>
          <t>Misc Matel</t>
        </is>
      </c>
      <c r="C67" s="93" t="n"/>
      <c r="D67" s="55" t="n"/>
      <c r="E67" s="94" t="n"/>
      <c r="F67" s="94" t="n"/>
      <c r="G67" s="94" t="n"/>
      <c r="H67" s="95" t="n"/>
      <c r="I67" s="96" t="n"/>
      <c r="J67" s="102" t="n"/>
      <c r="K67" s="12" t="n"/>
      <c r="L67" s="12" t="n"/>
    </row>
    <row r="68" ht="15.5" customFormat="1" customHeight="1" s="22">
      <c r="A68" s="17">
        <f>IF(C68="","",COUNTA(($C$8:C68)))</f>
        <v/>
      </c>
      <c r="B68" s="19" t="inlineStr">
        <is>
          <t>Plates, Nails</t>
        </is>
      </c>
      <c r="C68" s="93" t="n">
        <v>1</v>
      </c>
      <c r="D68" s="55" t="inlineStr">
        <is>
          <t>LS</t>
        </is>
      </c>
      <c r="E68" s="94" t="n">
        <v>10000</v>
      </c>
      <c r="F68" s="94" t="n">
        <v>12000</v>
      </c>
      <c r="G68" s="94">
        <f>C68*E68</f>
        <v/>
      </c>
      <c r="H68" s="95">
        <f>C68*F68</f>
        <v/>
      </c>
      <c r="I68" s="96">
        <f>G68+H68</f>
        <v/>
      </c>
      <c r="J68" s="102" t="n"/>
      <c r="K68" s="12" t="n"/>
      <c r="L68" s="12" t="n"/>
    </row>
    <row r="69" ht="15.5" customFormat="1" customHeight="1" s="22">
      <c r="A69" s="17">
        <f>IF(C69="","",COUNTA(($C$8:C69)))</f>
        <v/>
      </c>
      <c r="B69" s="19" t="inlineStr"/>
      <c r="C69" s="93" t="n"/>
      <c r="D69" s="55" t="n"/>
      <c r="E69" s="94" t="n"/>
      <c r="F69" s="94" t="n"/>
      <c r="G69" s="94" t="n"/>
      <c r="H69" s="95" t="n"/>
      <c r="I69" s="96" t="n"/>
      <c r="J69" s="102" t="n"/>
      <c r="K69" s="12" t="n"/>
      <c r="L69" s="12" t="n"/>
    </row>
    <row r="70" ht="18.75" customHeight="1">
      <c r="A70" s="17">
        <f>IF(C70="","",COUNTA(($C$8:C70)))</f>
        <v/>
      </c>
      <c r="B70" s="20" t="inlineStr">
        <is>
          <t>Subtotal(Metals)</t>
        </is>
      </c>
      <c r="C70" s="98" t="n"/>
      <c r="D70" s="35" t="n"/>
      <c r="E70" s="35" t="n"/>
      <c r="F70" s="35" t="n"/>
      <c r="G70" s="35" t="n"/>
      <c r="H70" s="99" t="n"/>
      <c r="I70" s="100" t="n"/>
      <c r="J70" s="101">
        <f>SUM(I68:I70)</f>
        <v/>
      </c>
      <c r="K70" s="12" t="n"/>
      <c r="L70" s="12" t="n"/>
    </row>
    <row r="71" ht="35.15" customHeight="1">
      <c r="A71" s="17">
        <f>IF(C71="","",COUNTA(($C$8:C71)))</f>
        <v/>
      </c>
      <c r="B71" s="30" t="inlineStr">
        <is>
          <t>Division 06— Wood &amp; Plastics</t>
        </is>
      </c>
      <c r="C71" s="66" t="n"/>
      <c r="D71" s="91" t="n"/>
      <c r="E71" s="91" t="n"/>
      <c r="F71" s="91" t="n"/>
      <c r="G71" s="91" t="n"/>
      <c r="H71" s="91" t="n"/>
      <c r="I71" s="91" t="n"/>
      <c r="J71" s="92" t="n"/>
      <c r="K71" s="12" t="n"/>
      <c r="L71" s="12" t="n"/>
    </row>
    <row r="72" ht="18.5" customFormat="1" customHeight="1" s="22">
      <c r="A72" s="17">
        <f>IF(C72="","",COUNTA(($C$8:C72)))</f>
        <v/>
      </c>
      <c r="B72" s="32" t="inlineStr">
        <is>
          <t>Wall Framing</t>
        </is>
      </c>
      <c r="C72" s="93" t="n"/>
      <c r="D72" s="55" t="n"/>
      <c r="E72" s="94" t="n"/>
      <c r="F72" s="94" t="n"/>
      <c r="G72" s="94" t="n"/>
      <c r="H72" s="95" t="n"/>
      <c r="I72" s="96" t="n"/>
      <c r="J72" s="102" t="n"/>
      <c r="K72" s="12" t="n"/>
      <c r="L72" s="12" t="n"/>
    </row>
    <row r="73" ht="18.5" customFormat="1" customHeight="1" s="22">
      <c r="A73" s="17">
        <f>IF(C73="","",COUNTA(($C$8:C73)))</f>
        <v/>
      </c>
      <c r="B73" s="64" t="inlineStr">
        <is>
          <t xml:space="preserve">1St Floor </t>
        </is>
      </c>
      <c r="C73" s="93" t="n"/>
      <c r="D73" s="55" t="n"/>
      <c r="E73" s="94" t="n"/>
      <c r="F73" s="94" t="n"/>
      <c r="G73" s="94" t="n"/>
      <c r="H73" s="95" t="n"/>
      <c r="I73" s="96" t="n"/>
      <c r="J73" s="102" t="n"/>
      <c r="K73" s="12" t="n"/>
      <c r="L73" s="12" t="n"/>
    </row>
    <row r="74" ht="15.5" customFormat="1" customHeight="1" s="22">
      <c r="A74" s="17">
        <f>IF(C74="","",COUNTA(($C$8:C74)))</f>
        <v/>
      </c>
      <c r="B74" s="19" t="inlineStr">
        <is>
          <t>W4A - Type 2 x 4" Wood Stud Wall @ 16" O.C(16'-8" HT) (1384 SF)</t>
        </is>
      </c>
      <c r="C74" s="93" t="n">
        <v>1040.308270676692</v>
      </c>
      <c r="D74" s="2" t="inlineStr">
        <is>
          <t>LF</t>
        </is>
      </c>
      <c r="E74" s="94" t="n">
        <v>1</v>
      </c>
      <c r="F74" s="94" t="n">
        <v>2</v>
      </c>
      <c r="G74" s="94">
        <f>C74*E74</f>
        <v/>
      </c>
      <c r="H74" s="95">
        <f>C74*F74</f>
        <v/>
      </c>
      <c r="I74" s="96">
        <f>G74+H74</f>
        <v/>
      </c>
      <c r="J74" s="102" t="n"/>
      <c r="K74" s="12" t="n"/>
      <c r="L74" s="12" t="n"/>
    </row>
    <row r="75" ht="15.5" customFormat="1" customHeight="1" s="22">
      <c r="A75" s="17">
        <f>IF(C75="","",COUNTA(($C$8:C75)))</f>
        <v/>
      </c>
      <c r="B75" s="19" t="inlineStr">
        <is>
          <t>Bottom Top Plate</t>
        </is>
      </c>
      <c r="C75" s="93" t="n">
        <v>166</v>
      </c>
      <c r="D75" s="2" t="inlineStr">
        <is>
          <t>LF</t>
        </is>
      </c>
      <c r="E75" s="94" t="n">
        <v>1</v>
      </c>
      <c r="F75" s="94" t="n">
        <v>2</v>
      </c>
      <c r="G75" s="94">
        <f>C75*E75</f>
        <v/>
      </c>
      <c r="H75" s="95">
        <f>C75*F75</f>
        <v/>
      </c>
      <c r="I75" s="96">
        <f>G75+H75</f>
        <v/>
      </c>
      <c r="J75" s="102" t="n"/>
      <c r="K75" s="12" t="n"/>
      <c r="L75" s="12" t="n"/>
    </row>
    <row r="76" ht="15.5" customFormat="1" customHeight="1" s="22">
      <c r="A76" s="17">
        <f>IF(C76="","",COUNTA(($C$8:C76)))</f>
        <v/>
      </c>
      <c r="B76" s="19" t="inlineStr">
        <is>
          <t>Single Top Plate</t>
        </is>
      </c>
      <c r="C76" s="93" t="n">
        <v>83</v>
      </c>
      <c r="D76" s="2" t="inlineStr">
        <is>
          <t>LF</t>
        </is>
      </c>
      <c r="E76" s="94" t="n">
        <v>1</v>
      </c>
      <c r="F76" s="94" t="n">
        <v>2</v>
      </c>
      <c r="G76" s="94">
        <f>C76*E76</f>
        <v/>
      </c>
      <c r="H76" s="95">
        <f>C76*F76</f>
        <v/>
      </c>
      <c r="I76" s="96">
        <f>G76+H76</f>
        <v/>
      </c>
      <c r="J76" s="102" t="n"/>
      <c r="K76" s="12" t="n"/>
      <c r="L76" s="12" t="n"/>
    </row>
    <row r="77" ht="15.5" customFormat="1" customHeight="1" s="22">
      <c r="A77" s="17">
        <f>IF(C77="","",COUNTA(($C$8:C77)))</f>
        <v/>
      </c>
      <c r="B77" s="19" t="inlineStr">
        <is>
          <t>W6A - Type 2 x 4" Wood Stud Wall @ 16" O.C(16'-8" HT) (552 SF)</t>
        </is>
      </c>
      <c r="C77" s="93" t="n">
        <v>413.6165413533835</v>
      </c>
      <c r="D77" s="2" t="inlineStr">
        <is>
          <t>LF</t>
        </is>
      </c>
      <c r="E77" s="94" t="n">
        <v>1</v>
      </c>
      <c r="F77" s="94" t="n">
        <v>2</v>
      </c>
      <c r="G77" s="94">
        <f>C77*E77</f>
        <v/>
      </c>
      <c r="H77" s="95">
        <f>C77*F77</f>
        <v/>
      </c>
      <c r="I77" s="96">
        <f>G77+H77</f>
        <v/>
      </c>
      <c r="J77" s="102" t="n"/>
      <c r="K77" s="12" t="n"/>
      <c r="L77" s="12" t="n"/>
    </row>
    <row r="78" ht="15.5" customFormat="1" customHeight="1" s="22">
      <c r="A78" s="17">
        <f>IF(C78="","",COUNTA(($C$8:C78)))</f>
        <v/>
      </c>
      <c r="B78" s="19" t="inlineStr">
        <is>
          <t>Bottom Top Plate</t>
        </is>
      </c>
      <c r="C78" s="93" t="n">
        <v>66</v>
      </c>
      <c r="D78" s="2" t="inlineStr">
        <is>
          <t>LF</t>
        </is>
      </c>
      <c r="E78" s="94" t="n">
        <v>1</v>
      </c>
      <c r="F78" s="94" t="n">
        <v>2</v>
      </c>
      <c r="G78" s="94">
        <f>C78*E78</f>
        <v/>
      </c>
      <c r="H78" s="95">
        <f>C78*F78</f>
        <v/>
      </c>
      <c r="I78" s="96">
        <f>G78+H78</f>
        <v/>
      </c>
      <c r="J78" s="102" t="n"/>
      <c r="K78" s="12" t="n"/>
      <c r="L78" s="12" t="n"/>
    </row>
    <row r="79" ht="15.5" customFormat="1" customHeight="1" s="22">
      <c r="A79" s="17">
        <f>IF(C79="","",COUNTA(($C$8:C79)))</f>
        <v/>
      </c>
      <c r="B79" s="19" t="inlineStr">
        <is>
          <t>Single Top Plate</t>
        </is>
      </c>
      <c r="C79" s="93" t="n">
        <v>33</v>
      </c>
      <c r="D79" s="2" t="inlineStr">
        <is>
          <t>LF</t>
        </is>
      </c>
      <c r="E79" s="94" t="n">
        <v>1</v>
      </c>
      <c r="F79" s="94" t="n">
        <v>2</v>
      </c>
      <c r="G79" s="94">
        <f>C79*E79</f>
        <v/>
      </c>
      <c r="H79" s="95">
        <f>C79*F79</f>
        <v/>
      </c>
      <c r="I79" s="96">
        <f>G79+H79</f>
        <v/>
      </c>
      <c r="J79" s="102" t="n"/>
      <c r="K79" s="12" t="n"/>
      <c r="L79" s="12" t="n"/>
    </row>
    <row r="80" ht="15.5" customFormat="1" customHeight="1" s="22">
      <c r="A80" s="17">
        <f>IF(C80="","",COUNTA(($C$8:C80)))</f>
        <v/>
      </c>
      <c r="B80" s="19" t="inlineStr">
        <is>
          <t>W8A - Type 2 x 4" Wood Stud Wall @ 16" O.C(16'-8" HT) (167 SF)</t>
        </is>
      </c>
      <c r="C80" s="93" t="n">
        <v>125.3383458646617</v>
      </c>
      <c r="D80" s="2" t="inlineStr">
        <is>
          <t>LF</t>
        </is>
      </c>
      <c r="E80" s="94" t="n">
        <v>1</v>
      </c>
      <c r="F80" s="94" t="n">
        <v>2</v>
      </c>
      <c r="G80" s="94">
        <f>C80*E80</f>
        <v/>
      </c>
      <c r="H80" s="95">
        <f>C80*F80</f>
        <v/>
      </c>
      <c r="I80" s="96">
        <f>G80+H80</f>
        <v/>
      </c>
      <c r="J80" s="102" t="n"/>
      <c r="K80" s="12" t="n"/>
      <c r="L80" s="12" t="n"/>
    </row>
    <row r="81" ht="15.5" customFormat="1" customHeight="1" s="22">
      <c r="A81" s="17">
        <f>IF(C81="","",COUNTA(($C$8:C81)))</f>
        <v/>
      </c>
      <c r="B81" s="19" t="inlineStr">
        <is>
          <t>Bottom Top Plate</t>
        </is>
      </c>
      <c r="C81" s="93" t="n">
        <v>20</v>
      </c>
      <c r="D81" s="2" t="inlineStr">
        <is>
          <t>LF</t>
        </is>
      </c>
      <c r="E81" s="94" t="n">
        <v>1</v>
      </c>
      <c r="F81" s="94" t="n">
        <v>2</v>
      </c>
      <c r="G81" s="94">
        <f>C81*E81</f>
        <v/>
      </c>
      <c r="H81" s="95">
        <f>C81*F81</f>
        <v/>
      </c>
      <c r="I81" s="96">
        <f>G81+H81</f>
        <v/>
      </c>
      <c r="J81" s="102" t="n"/>
      <c r="K81" s="12" t="n"/>
      <c r="L81" s="12" t="n"/>
    </row>
    <row r="82" ht="15.5" customFormat="1" customHeight="1" s="22">
      <c r="A82" s="17">
        <f>IF(C82="","",COUNTA(($C$8:C82)))</f>
        <v/>
      </c>
      <c r="B82" s="19" t="inlineStr">
        <is>
          <t>Single Top Plate</t>
        </is>
      </c>
      <c r="C82" s="93" t="n">
        <v>10</v>
      </c>
      <c r="D82" s="2" t="inlineStr">
        <is>
          <t>LF</t>
        </is>
      </c>
      <c r="E82" s="94" t="n">
        <v>1</v>
      </c>
      <c r="F82" s="94" t="n">
        <v>2</v>
      </c>
      <c r="G82" s="94">
        <f>C82*E82</f>
        <v/>
      </c>
      <c r="H82" s="95">
        <f>C82*F82</f>
        <v/>
      </c>
      <c r="I82" s="96">
        <f>G82+H82</f>
        <v/>
      </c>
      <c r="J82" s="102" t="n"/>
      <c r="K82" s="12" t="n"/>
      <c r="L82" s="12" t="n"/>
    </row>
    <row r="83" ht="15.5" customFormat="1" customHeight="1" s="22">
      <c r="A83" s="17">
        <f>IF(C83="","",COUNTA(($C$8:C83)))</f>
        <v/>
      </c>
      <c r="B83" s="19" t="inlineStr">
        <is>
          <t>W6D - Type -2 x 6" Wood Stud Wall @ 16" O.C(16'-8" HT) (634 SF)</t>
        </is>
      </c>
      <c r="C83" s="93" t="n">
        <v>476.2857142857143</v>
      </c>
      <c r="D83" s="2" t="inlineStr">
        <is>
          <t>LF</t>
        </is>
      </c>
      <c r="E83" s="94" t="n">
        <v>1</v>
      </c>
      <c r="F83" s="94" t="n">
        <v>3</v>
      </c>
      <c r="G83" s="94">
        <f>C83*E83</f>
        <v/>
      </c>
      <c r="H83" s="95">
        <f>C83*F83</f>
        <v/>
      </c>
      <c r="I83" s="96">
        <f>G83+H83</f>
        <v/>
      </c>
      <c r="J83" s="102" t="n"/>
      <c r="K83" s="12" t="n"/>
      <c r="L83" s="12" t="n"/>
    </row>
    <row r="84" ht="15.5" customFormat="1" customHeight="1" s="22">
      <c r="A84" s="17">
        <f>IF(C84="","",COUNTA(($C$8:C84)))</f>
        <v/>
      </c>
      <c r="B84" s="19" t="inlineStr">
        <is>
          <t>Bottom Top Plate</t>
        </is>
      </c>
      <c r="C84" s="93" t="n">
        <v>76</v>
      </c>
      <c r="D84" s="2" t="inlineStr">
        <is>
          <t>LF</t>
        </is>
      </c>
      <c r="E84" s="94" t="n">
        <v>1</v>
      </c>
      <c r="F84" s="94" t="n">
        <v>3</v>
      </c>
      <c r="G84" s="94">
        <f>C84*E84</f>
        <v/>
      </c>
      <c r="H84" s="95">
        <f>C84*F84</f>
        <v/>
      </c>
      <c r="I84" s="96">
        <f>G84+H84</f>
        <v/>
      </c>
      <c r="J84" s="102" t="n"/>
      <c r="K84" s="12" t="n"/>
      <c r="L84" s="12" t="n"/>
    </row>
    <row r="85" ht="15.5" customFormat="1" customHeight="1" s="22">
      <c r="A85" s="17">
        <f>IF(C85="","",COUNTA(($C$8:C85)))</f>
        <v/>
      </c>
      <c r="B85" s="19" t="inlineStr">
        <is>
          <t>Single Top Plate</t>
        </is>
      </c>
      <c r="C85" s="93" t="n">
        <v>38</v>
      </c>
      <c r="D85" s="2" t="inlineStr">
        <is>
          <t>LF</t>
        </is>
      </c>
      <c r="E85" s="94" t="n">
        <v>1</v>
      </c>
      <c r="F85" s="94" t="n">
        <v>3</v>
      </c>
      <c r="G85" s="94">
        <f>C85*E85</f>
        <v/>
      </c>
      <c r="H85" s="95">
        <f>C85*F85</f>
        <v/>
      </c>
      <c r="I85" s="96">
        <f>G85+H85</f>
        <v/>
      </c>
      <c r="J85" s="102" t="n"/>
      <c r="K85" s="12" t="n"/>
      <c r="L85" s="12" t="n"/>
    </row>
    <row r="86" ht="15.5" customFormat="1" customHeight="1" s="22">
      <c r="A86" s="17">
        <f>IF(C86="","",COUNTA(($C$8:C86)))</f>
        <v/>
      </c>
      <c r="B86" s="19" t="inlineStr">
        <is>
          <t>W6C - Type 2 x 6" Wood Stud Wall @ 16" O.C(16'-8" HT) (702 SF)</t>
        </is>
      </c>
      <c r="C86" s="93" t="n">
        <v>526.421052631579</v>
      </c>
      <c r="D86" s="2" t="inlineStr">
        <is>
          <t>LF</t>
        </is>
      </c>
      <c r="E86" s="94" t="n">
        <v>1</v>
      </c>
      <c r="F86" s="94" t="n">
        <v>3</v>
      </c>
      <c r="G86" s="94">
        <f>C86*E86</f>
        <v/>
      </c>
      <c r="H86" s="95">
        <f>C86*F86</f>
        <v/>
      </c>
      <c r="I86" s="96">
        <f>G86+H86</f>
        <v/>
      </c>
      <c r="J86" s="102" t="n"/>
      <c r="K86" s="12" t="n"/>
      <c r="L86" s="12" t="n"/>
    </row>
    <row r="87" ht="15.5" customFormat="1" customHeight="1" s="22">
      <c r="A87" s="17">
        <f>IF(C87="","",COUNTA(($C$8:C87)))</f>
        <v/>
      </c>
      <c r="B87" s="19" t="inlineStr">
        <is>
          <t>Bottom Top Plate</t>
        </is>
      </c>
      <c r="C87" s="93" t="n">
        <v>84</v>
      </c>
      <c r="D87" s="2" t="inlineStr">
        <is>
          <t>LF</t>
        </is>
      </c>
      <c r="E87" s="94" t="n">
        <v>1</v>
      </c>
      <c r="F87" s="94" t="n">
        <v>3</v>
      </c>
      <c r="G87" s="94">
        <f>C87*E87</f>
        <v/>
      </c>
      <c r="H87" s="95">
        <f>C87*F87</f>
        <v/>
      </c>
      <c r="I87" s="96">
        <f>G87+H87</f>
        <v/>
      </c>
      <c r="J87" s="102" t="n"/>
      <c r="K87" s="12" t="n"/>
      <c r="L87" s="12" t="n"/>
    </row>
    <row r="88" ht="15.5" customFormat="1" customHeight="1" s="22">
      <c r="A88" s="17">
        <f>IF(C88="","",COUNTA(($C$8:C88)))</f>
        <v/>
      </c>
      <c r="B88" s="19" t="inlineStr">
        <is>
          <t>Single Top Plate</t>
        </is>
      </c>
      <c r="C88" s="93" t="n">
        <v>42</v>
      </c>
      <c r="D88" s="2" t="inlineStr">
        <is>
          <t>LF</t>
        </is>
      </c>
      <c r="E88" s="94" t="n">
        <v>1</v>
      </c>
      <c r="F88" s="94" t="n">
        <v>3</v>
      </c>
      <c r="G88" s="94">
        <f>C88*E88</f>
        <v/>
      </c>
      <c r="H88" s="95">
        <f>C88*F88</f>
        <v/>
      </c>
      <c r="I88" s="96">
        <f>G88+H88</f>
        <v/>
      </c>
      <c r="J88" s="102" t="n"/>
      <c r="K88" s="12" t="n"/>
      <c r="L88" s="12" t="n"/>
    </row>
    <row r="89" ht="15.5" customFormat="1" customHeight="1" s="22">
      <c r="A89" s="17">
        <f>IF(C89="","",COUNTA(($C$8:C89)))</f>
        <v/>
      </c>
      <c r="B89" s="19" t="inlineStr">
        <is>
          <t>W6B - Type 2 x 6" Wood Stud Wall @ 16" O.C(16'-8" HT) (117 SF)</t>
        </is>
      </c>
      <c r="C89" s="93" t="n">
        <v>87.73684210526316</v>
      </c>
      <c r="D89" s="2" t="inlineStr">
        <is>
          <t>LF</t>
        </is>
      </c>
      <c r="E89" s="94" t="n">
        <v>1</v>
      </c>
      <c r="F89" s="94" t="n">
        <v>3</v>
      </c>
      <c r="G89" s="94">
        <f>C89*E89</f>
        <v/>
      </c>
      <c r="H89" s="95">
        <f>C89*F89</f>
        <v/>
      </c>
      <c r="I89" s="96">
        <f>G89+H89</f>
        <v/>
      </c>
      <c r="J89" s="102" t="n"/>
      <c r="K89" s="12" t="n"/>
      <c r="L89" s="12" t="n"/>
    </row>
    <row r="90" ht="15.5" customFormat="1" customHeight="1" s="22">
      <c r="A90" s="17">
        <f>IF(C90="","",COUNTA(($C$8:C90)))</f>
        <v/>
      </c>
      <c r="B90" s="19" t="inlineStr">
        <is>
          <t>Bottom Top Plate</t>
        </is>
      </c>
      <c r="C90" s="93" t="n">
        <v>14</v>
      </c>
      <c r="D90" s="2" t="inlineStr">
        <is>
          <t>LF</t>
        </is>
      </c>
      <c r="E90" s="94" t="n">
        <v>1</v>
      </c>
      <c r="F90" s="94" t="n">
        <v>3</v>
      </c>
      <c r="G90" s="94">
        <f>C90*E90</f>
        <v/>
      </c>
      <c r="H90" s="95">
        <f>C90*F90</f>
        <v/>
      </c>
      <c r="I90" s="96">
        <f>G90+H90</f>
        <v/>
      </c>
      <c r="J90" s="102" t="n"/>
      <c r="K90" s="12" t="n"/>
      <c r="L90" s="12" t="n"/>
    </row>
    <row r="91" ht="15.5" customFormat="1" customHeight="1" s="22">
      <c r="A91" s="17">
        <f>IF(C91="","",COUNTA(($C$8:C91)))</f>
        <v/>
      </c>
      <c r="B91" s="19" t="inlineStr">
        <is>
          <t>Single Top Plate</t>
        </is>
      </c>
      <c r="C91" s="93" t="n">
        <v>7</v>
      </c>
      <c r="D91" s="2" t="inlineStr">
        <is>
          <t>LF</t>
        </is>
      </c>
      <c r="E91" s="94" t="n">
        <v>1</v>
      </c>
      <c r="F91" s="94" t="n">
        <v>3</v>
      </c>
      <c r="G91" s="94">
        <f>C91*E91</f>
        <v/>
      </c>
      <c r="H91" s="95">
        <f>C91*F91</f>
        <v/>
      </c>
      <c r="I91" s="96">
        <f>G91+H91</f>
        <v/>
      </c>
      <c r="J91" s="102" t="n"/>
      <c r="K91" s="12" t="n"/>
      <c r="L91" s="12" t="n"/>
    </row>
    <row r="92" ht="15.5" customFormat="1" customHeight="1" s="22">
      <c r="A92" s="17">
        <f>IF(C92="","",COUNTA(($C$8:C92)))</f>
        <v/>
      </c>
      <c r="B92" s="19" t="inlineStr">
        <is>
          <t>W4E Type - (2) - 2  x 4" Wood Stud Partition Wall @ 16" O.C.(16'-8" HT) (267 SF)</t>
        </is>
      </c>
      <c r="C92" s="93" t="n">
        <v>200.5413533834587</v>
      </c>
      <c r="D92" s="2" t="inlineStr">
        <is>
          <t>LF</t>
        </is>
      </c>
      <c r="E92" s="94" t="n">
        <v>2</v>
      </c>
      <c r="F92" s="94" t="n">
        <v>4</v>
      </c>
      <c r="G92" s="94">
        <f>C92*E92</f>
        <v/>
      </c>
      <c r="H92" s="95">
        <f>C92*F92</f>
        <v/>
      </c>
      <c r="I92" s="96">
        <f>G92+H92</f>
        <v/>
      </c>
      <c r="J92" s="102" t="n"/>
      <c r="K92" s="12" t="n"/>
      <c r="L92" s="12" t="n"/>
    </row>
    <row r="93" ht="15.5" customFormat="1" customHeight="1" s="22">
      <c r="A93" s="17">
        <f>IF(C93="","",COUNTA(($C$8:C93)))</f>
        <v/>
      </c>
      <c r="B93" s="19" t="inlineStr">
        <is>
          <t>Bottom Top Plate</t>
        </is>
      </c>
      <c r="C93" s="93" t="n">
        <v>32</v>
      </c>
      <c r="D93" s="2" t="inlineStr">
        <is>
          <t>LF</t>
        </is>
      </c>
      <c r="E93" s="94" t="n">
        <v>2</v>
      </c>
      <c r="F93" s="94" t="n">
        <v>4</v>
      </c>
      <c r="G93" s="94">
        <f>C93*E93</f>
        <v/>
      </c>
      <c r="H93" s="95">
        <f>C93*F93</f>
        <v/>
      </c>
      <c r="I93" s="96">
        <f>G93+H93</f>
        <v/>
      </c>
      <c r="J93" s="102" t="n"/>
      <c r="K93" s="12" t="n"/>
      <c r="L93" s="12" t="n"/>
    </row>
    <row r="94" ht="15.5" customFormat="1" customHeight="1" s="22">
      <c r="A94" s="17">
        <f>IF(C94="","",COUNTA(($C$8:C94)))</f>
        <v/>
      </c>
      <c r="B94" s="19" t="inlineStr">
        <is>
          <t>Single Top Plate</t>
        </is>
      </c>
      <c r="C94" s="93" t="n">
        <v>16</v>
      </c>
      <c r="D94" s="2" t="inlineStr">
        <is>
          <t>LF</t>
        </is>
      </c>
      <c r="E94" s="94" t="n">
        <v>2</v>
      </c>
      <c r="F94" s="94" t="n">
        <v>4</v>
      </c>
      <c r="G94" s="94">
        <f>C94*E94</f>
        <v/>
      </c>
      <c r="H94" s="95">
        <f>C94*F94</f>
        <v/>
      </c>
      <c r="I94" s="96">
        <f>G94+H94</f>
        <v/>
      </c>
      <c r="J94" s="102" t="n"/>
      <c r="K94" s="12" t="n"/>
      <c r="L94" s="12" t="n"/>
    </row>
    <row r="95" ht="15.5" customFormat="1" customHeight="1" s="22">
      <c r="A95" s="17">
        <f>IF(C95="","",COUNTA(($C$8:C95)))</f>
        <v/>
      </c>
      <c r="B95" s="19" t="n"/>
      <c r="C95" s="93" t="n"/>
      <c r="D95" s="2" t="n"/>
      <c r="E95" s="94" t="n"/>
      <c r="F95" s="94" t="n"/>
      <c r="G95" s="94" t="n"/>
      <c r="H95" s="95" t="n"/>
      <c r="I95" s="96" t="n"/>
      <c r="J95" s="102" t="n"/>
      <c r="K95" s="12" t="n"/>
      <c r="L95" s="12" t="n"/>
    </row>
    <row r="96" ht="18.5" customFormat="1" customHeight="1" s="22">
      <c r="A96" s="17">
        <f>IF(C96="","",COUNTA(($C$8:C96)))</f>
        <v/>
      </c>
      <c r="B96" s="32" t="inlineStr">
        <is>
          <t>Ceiling Joist</t>
        </is>
      </c>
      <c r="C96" s="93" t="n"/>
      <c r="D96" s="55" t="n"/>
      <c r="E96" s="94" t="n"/>
      <c r="F96" s="94" t="n"/>
      <c r="G96" s="94" t="n"/>
      <c r="H96" s="95" t="n"/>
      <c r="I96" s="96" t="n"/>
      <c r="J96" s="102" t="n"/>
      <c r="K96" s="12" t="n"/>
      <c r="L96" s="12" t="n"/>
    </row>
    <row r="97" ht="15.5" customFormat="1" customHeight="1" s="22">
      <c r="A97" s="17">
        <f>IF(C97="","",COUNTA(($C$8:C97)))</f>
        <v/>
      </c>
      <c r="B97" s="19" t="inlineStr">
        <is>
          <t>2 x 6 Ceiling Joist @ 16" O.C.</t>
        </is>
      </c>
      <c r="C97" s="93" t="n">
        <v>4.95</v>
      </c>
      <c r="D97" s="2" t="inlineStr">
        <is>
          <t>LF</t>
        </is>
      </c>
      <c r="E97" s="94" t="n">
        <v>2</v>
      </c>
      <c r="F97" s="94" t="n">
        <v>3</v>
      </c>
      <c r="G97" s="94">
        <f>C97*E97</f>
        <v/>
      </c>
      <c r="H97" s="95">
        <f>C97*F97</f>
        <v/>
      </c>
      <c r="I97" s="96">
        <f>G97+H97</f>
        <v/>
      </c>
      <c r="J97" s="102" t="n"/>
      <c r="K97" s="12" t="n"/>
      <c r="L97" s="12" t="n"/>
    </row>
    <row r="98" ht="15.5" customFormat="1" customHeight="1" s="22">
      <c r="A98" s="17">
        <f>IF(C98="","",COUNTA(($C$8:C98)))</f>
        <v/>
      </c>
      <c r="B98" s="19" t="inlineStr">
        <is>
          <t>2 x 4 Ceiling Infill Joist @ 16" O.C.</t>
        </is>
      </c>
      <c r="C98" s="93" t="n">
        <v>0.2811111111111111</v>
      </c>
      <c r="D98" s="2" t="inlineStr">
        <is>
          <t>LF</t>
        </is>
      </c>
      <c r="E98" s="94" t="n">
        <v>2</v>
      </c>
      <c r="F98" s="94" t="n">
        <v>2</v>
      </c>
      <c r="G98" s="94">
        <f>C98*E98</f>
        <v/>
      </c>
      <c r="H98" s="95">
        <f>C98*F98</f>
        <v/>
      </c>
      <c r="I98" s="96">
        <f>G98+H98</f>
        <v/>
      </c>
      <c r="J98" s="102" t="n"/>
      <c r="K98" s="12" t="n"/>
      <c r="L98" s="12" t="n"/>
    </row>
    <row r="99" ht="15.5" customFormat="1" customHeight="1" s="22">
      <c r="A99" s="17">
        <f>IF(C99="","",COUNTA(($C$8:C99)))</f>
        <v/>
      </c>
      <c r="B99" s="19" t="n"/>
      <c r="C99" s="93" t="n"/>
      <c r="D99" s="2" t="n"/>
      <c r="E99" s="94" t="n"/>
      <c r="F99" s="94" t="n"/>
      <c r="G99" s="94" t="n"/>
      <c r="H99" s="95" t="n"/>
      <c r="I99" s="96" t="n"/>
      <c r="J99" s="102" t="n"/>
      <c r="K99" s="12" t="n"/>
      <c r="L99" s="12" t="n"/>
    </row>
    <row r="100" ht="18.5" customFormat="1" customHeight="1" s="22">
      <c r="A100" s="17">
        <f>IF(C100="","",COUNTA(($C$8:C100)))</f>
        <v/>
      </c>
      <c r="B100" s="32" t="inlineStr">
        <is>
          <t>Wood Posts</t>
        </is>
      </c>
      <c r="C100" s="93" t="n"/>
      <c r="D100" s="55" t="n"/>
      <c r="E100" s="94" t="n"/>
      <c r="F100" s="94" t="n"/>
      <c r="G100" s="94" t="n"/>
      <c r="H100" s="95" t="n"/>
      <c r="I100" s="96" t="n"/>
      <c r="J100" s="102" t="n"/>
      <c r="K100" s="12" t="n"/>
      <c r="L100" s="12" t="n"/>
    </row>
    <row r="101" ht="15.5" customFormat="1" customHeight="1" s="22">
      <c r="A101" s="17">
        <f>IF(C101="","",COUNTA(($C$8:C101)))</f>
        <v/>
      </c>
      <c r="B101" s="19" t="inlineStr">
        <is>
          <t>4 x 6 Post</t>
        </is>
      </c>
      <c r="C101" s="93" t="n">
        <v>4</v>
      </c>
      <c r="D101" s="2" t="inlineStr">
        <is>
          <t>EA</t>
        </is>
      </c>
      <c r="E101" s="94" t="n">
        <v>60</v>
      </c>
      <c r="F101" s="94" t="n">
        <v>90</v>
      </c>
      <c r="G101" s="94">
        <f>C101*E101</f>
        <v/>
      </c>
      <c r="H101" s="95">
        <f>C101*F101</f>
        <v/>
      </c>
      <c r="I101" s="96">
        <f>G101+H101</f>
        <v/>
      </c>
      <c r="J101" s="102" t="n"/>
      <c r="K101" s="12" t="n"/>
      <c r="L101" s="12" t="n"/>
    </row>
    <row r="102" ht="15.5" customFormat="1" customHeight="1" s="22">
      <c r="A102" s="17">
        <f>IF(C102="","",COUNTA(($C$8:C102)))</f>
        <v/>
      </c>
      <c r="B102" s="19" t="inlineStr">
        <is>
          <t>2 - 2 x 6 Post</t>
        </is>
      </c>
      <c r="C102" s="93" t="n">
        <v>22</v>
      </c>
      <c r="D102" s="2" t="inlineStr">
        <is>
          <t>EA</t>
        </is>
      </c>
      <c r="E102" s="94" t="n">
        <v>60</v>
      </c>
      <c r="F102" s="94" t="n">
        <v>90</v>
      </c>
      <c r="G102" s="94">
        <f>C102*E102</f>
        <v/>
      </c>
      <c r="H102" s="95">
        <f>C102*F102</f>
        <v/>
      </c>
      <c r="I102" s="96">
        <f>G102+H102</f>
        <v/>
      </c>
      <c r="J102" s="102" t="n"/>
      <c r="K102" s="12" t="n"/>
      <c r="L102" s="12" t="n"/>
    </row>
    <row r="103" ht="15.5" customFormat="1" customHeight="1" s="22">
      <c r="A103" s="17">
        <f>IF(C103="","",COUNTA(($C$8:C103)))</f>
        <v/>
      </c>
      <c r="B103" s="19" t="n"/>
      <c r="C103" s="93" t="n"/>
      <c r="D103" s="2" t="n"/>
      <c r="E103" s="94" t="n"/>
      <c r="F103" s="94" t="n"/>
      <c r="G103" s="94" t="n"/>
      <c r="H103" s="95" t="n"/>
      <c r="I103" s="96" t="n"/>
      <c r="J103" s="102" t="n"/>
      <c r="K103" s="12" t="n"/>
      <c r="L103" s="12" t="n"/>
    </row>
    <row r="104" ht="18.5" customFormat="1" customHeight="1" s="22">
      <c r="A104" s="17">
        <f>IF(C104="","",COUNTA(($C$8:C104)))</f>
        <v/>
      </c>
      <c r="B104" s="32" t="inlineStr">
        <is>
          <t>Wood Headers</t>
        </is>
      </c>
      <c r="C104" s="93" t="n"/>
      <c r="D104" s="55" t="inlineStr"/>
      <c r="E104" s="94" t="n"/>
      <c r="F104" s="94" t="n"/>
      <c r="G104" s="94" t="n"/>
      <c r="H104" s="95" t="n"/>
      <c r="I104" s="96" t="n"/>
      <c r="J104" s="102" t="n"/>
      <c r="K104" s="12" t="n"/>
      <c r="L104" s="12" t="n"/>
    </row>
    <row r="105" ht="15.5" customFormat="1" customHeight="1" s="22">
      <c r="A105" s="17">
        <f>IF(C105="","",COUNTA(($C$8:C105)))</f>
        <v/>
      </c>
      <c r="B105" s="19" t="inlineStr">
        <is>
          <t>6 x 6 Header</t>
        </is>
      </c>
      <c r="C105" s="93" t="n">
        <v>18</v>
      </c>
      <c r="D105" s="2" t="inlineStr">
        <is>
          <t>LF</t>
        </is>
      </c>
      <c r="E105" s="94" t="n">
        <v>4</v>
      </c>
      <c r="F105" s="94" t="n">
        <v>8</v>
      </c>
      <c r="G105" s="94">
        <f>C105*E105</f>
        <v/>
      </c>
      <c r="H105" s="95">
        <f>C105*F105</f>
        <v/>
      </c>
      <c r="I105" s="96">
        <f>G105+H105</f>
        <v/>
      </c>
      <c r="J105" s="102" t="n"/>
      <c r="K105" s="12" t="n"/>
      <c r="L105" s="12" t="n"/>
    </row>
    <row r="106" ht="15.5" customFormat="1" customHeight="1" s="22">
      <c r="A106" s="17">
        <f>IF(C106="","",COUNTA(($C$8:C106)))</f>
        <v/>
      </c>
      <c r="B106" s="19" t="inlineStr">
        <is>
          <t>6 x 12 Header</t>
        </is>
      </c>
      <c r="C106" s="93" t="n">
        <v>15</v>
      </c>
      <c r="D106" s="2" t="inlineStr">
        <is>
          <t>LF</t>
        </is>
      </c>
      <c r="E106" s="94" t="n">
        <v>5</v>
      </c>
      <c r="F106" s="94" t="n">
        <v>14</v>
      </c>
      <c r="G106" s="94">
        <f>C106*E106</f>
        <v/>
      </c>
      <c r="H106" s="95">
        <f>C106*F106</f>
        <v/>
      </c>
      <c r="I106" s="96">
        <f>G106+H106</f>
        <v/>
      </c>
      <c r="J106" s="102" t="n"/>
      <c r="K106" s="12" t="n"/>
      <c r="L106" s="12" t="n"/>
    </row>
    <row r="107" ht="15.5" customFormat="1" customHeight="1" s="22">
      <c r="A107" s="17">
        <f>IF(C107="","",COUNTA(($C$8:C107)))</f>
        <v/>
      </c>
      <c r="B107" s="19" t="inlineStr">
        <is>
          <t>6 x 10 Header</t>
        </is>
      </c>
      <c r="C107" s="93" t="n">
        <v>12</v>
      </c>
      <c r="D107" s="2" t="inlineStr">
        <is>
          <t>LF</t>
        </is>
      </c>
      <c r="E107" s="94" t="n">
        <v>5</v>
      </c>
      <c r="F107" s="94" t="n">
        <v>12</v>
      </c>
      <c r="G107" s="94">
        <f>C107*E107</f>
        <v/>
      </c>
      <c r="H107" s="95">
        <f>C107*F107</f>
        <v/>
      </c>
      <c r="I107" s="96">
        <f>G107+H107</f>
        <v/>
      </c>
      <c r="J107" s="102" t="n"/>
      <c r="K107" s="12" t="n"/>
      <c r="L107" s="12" t="n"/>
    </row>
    <row r="108" ht="15.5" customFormat="1" customHeight="1" s="22">
      <c r="A108" s="17">
        <f>IF(C108="","",COUNTA(($C$8:C108)))</f>
        <v/>
      </c>
      <c r="B108" s="19" t="inlineStr">
        <is>
          <t>4 x 6 Flat Header</t>
        </is>
      </c>
      <c r="C108" s="93" t="n">
        <v>28</v>
      </c>
      <c r="D108" s="2" t="inlineStr">
        <is>
          <t>LF</t>
        </is>
      </c>
      <c r="E108" s="94" t="n">
        <v>4</v>
      </c>
      <c r="F108" s="94" t="n">
        <v>6</v>
      </c>
      <c r="G108" s="94">
        <f>C108*E108</f>
        <v/>
      </c>
      <c r="H108" s="95">
        <f>C108*F108</f>
        <v/>
      </c>
      <c r="I108" s="96">
        <f>G108+H108</f>
        <v/>
      </c>
      <c r="J108" s="102" t="n"/>
      <c r="K108" s="12" t="n"/>
      <c r="L108" s="12" t="n"/>
    </row>
    <row r="109" ht="15.5" customFormat="1" customHeight="1" s="22">
      <c r="A109" s="17">
        <f>IF(C109="","",COUNTA(($C$8:C109)))</f>
        <v/>
      </c>
      <c r="B109" s="19" t="inlineStr">
        <is>
          <t>2 - 2 x 6 Flat Header</t>
        </is>
      </c>
      <c r="C109" s="93" t="n">
        <v>3</v>
      </c>
      <c r="D109" s="55" t="inlineStr">
        <is>
          <t>LF</t>
        </is>
      </c>
      <c r="E109" s="94" t="n">
        <v>4</v>
      </c>
      <c r="F109" s="94" t="n">
        <v>6</v>
      </c>
      <c r="G109" s="94">
        <f>C109*E109</f>
        <v/>
      </c>
      <c r="H109" s="95">
        <f>C109*F109</f>
        <v/>
      </c>
      <c r="I109" s="96">
        <f>G109+H109</f>
        <v/>
      </c>
      <c r="J109" s="102" t="n"/>
      <c r="K109" s="12" t="n"/>
      <c r="L109" s="12" t="n"/>
    </row>
    <row r="110" ht="15.5" customFormat="1" customHeight="1" s="22">
      <c r="A110" s="17">
        <f>IF(C110="","",COUNTA(($C$8:C110)))</f>
        <v/>
      </c>
      <c r="B110" s="19" t="inlineStr">
        <is>
          <t>2 x 6 LDGR</t>
        </is>
      </c>
      <c r="C110" s="93" t="n">
        <v>15</v>
      </c>
      <c r="D110" s="2" t="inlineStr">
        <is>
          <t>LF</t>
        </is>
      </c>
      <c r="E110" s="94" t="n">
        <v>4</v>
      </c>
      <c r="F110" s="94" t="n">
        <v>3</v>
      </c>
      <c r="G110" s="94">
        <f>C110*E110</f>
        <v/>
      </c>
      <c r="H110" s="95">
        <f>C110*F110</f>
        <v/>
      </c>
      <c r="I110" s="96">
        <f>G110+H110</f>
        <v/>
      </c>
      <c r="J110" s="102" t="n"/>
      <c r="K110" s="12" t="n"/>
      <c r="L110" s="12" t="n"/>
    </row>
    <row r="111" ht="15.5" customFormat="1" customHeight="1" s="22">
      <c r="A111" s="17">
        <f>IF(C111="","",COUNTA(($C$8:C111)))</f>
        <v/>
      </c>
      <c r="B111" s="19" t="inlineStr">
        <is>
          <t>3 x 8 LDGR</t>
        </is>
      </c>
      <c r="C111" s="93" t="n">
        <v>12</v>
      </c>
      <c r="D111" s="2" t="inlineStr">
        <is>
          <t>LF</t>
        </is>
      </c>
      <c r="E111" s="94" t="n">
        <v>4</v>
      </c>
      <c r="F111" s="94" t="n">
        <v>5</v>
      </c>
      <c r="G111" s="94">
        <f>C111*E111</f>
        <v/>
      </c>
      <c r="H111" s="95">
        <f>C111*F111</f>
        <v/>
      </c>
      <c r="I111" s="96">
        <f>G111+H111</f>
        <v/>
      </c>
      <c r="J111" s="102" t="n"/>
      <c r="K111" s="12" t="n"/>
      <c r="L111" s="12" t="n"/>
    </row>
    <row r="112" ht="15.5" customFormat="1" customHeight="1" s="22">
      <c r="A112" s="17">
        <f>IF(C112="","",COUNTA(($C$8:C112)))</f>
        <v/>
      </c>
      <c r="B112" s="19" t="inlineStr">
        <is>
          <t>4 x 6 Flat Sill</t>
        </is>
      </c>
      <c r="C112" s="93" t="n">
        <v>83</v>
      </c>
      <c r="D112" s="2" t="inlineStr">
        <is>
          <t>LF</t>
        </is>
      </c>
      <c r="E112" s="94" t="n">
        <v>4</v>
      </c>
      <c r="F112" s="94" t="n">
        <v>6</v>
      </c>
      <c r="G112" s="94">
        <f>C112*E112</f>
        <v/>
      </c>
      <c r="H112" s="95">
        <f>C112*F112</f>
        <v/>
      </c>
      <c r="I112" s="96">
        <f>G112+H112</f>
        <v/>
      </c>
      <c r="J112" s="102" t="n"/>
      <c r="K112" s="12" t="n"/>
      <c r="L112" s="12" t="n"/>
    </row>
    <row r="113" ht="15.5" customFormat="1" customHeight="1" s="22">
      <c r="A113" s="17">
        <f>IF(C113="","",COUNTA(($C$8:C113)))</f>
        <v/>
      </c>
      <c r="B113" s="19" t="inlineStr">
        <is>
          <t>6 x 6 Sill</t>
        </is>
      </c>
      <c r="C113" s="93" t="n">
        <v>24</v>
      </c>
      <c r="D113" s="2" t="inlineStr">
        <is>
          <t>LF</t>
        </is>
      </c>
      <c r="E113" s="94" t="n">
        <v>4</v>
      </c>
      <c r="F113" s="94" t="n">
        <v>8</v>
      </c>
      <c r="G113" s="94">
        <f>C113*E113</f>
        <v/>
      </c>
      <c r="H113" s="95">
        <f>C113*F113</f>
        <v/>
      </c>
      <c r="I113" s="96">
        <f>G113+H113</f>
        <v/>
      </c>
      <c r="J113" s="102" t="n"/>
      <c r="K113" s="12" t="n"/>
      <c r="L113" s="12" t="n"/>
    </row>
    <row r="114" ht="15.5" customFormat="1" customHeight="1" s="22">
      <c r="A114" s="17">
        <f>IF(C114="","",COUNTA(($C$8:C114)))</f>
        <v/>
      </c>
      <c r="B114" s="19" t="n"/>
      <c r="C114" s="93" t="n"/>
      <c r="D114" s="2" t="n"/>
      <c r="E114" s="94" t="n"/>
      <c r="F114" s="94" t="n"/>
      <c r="G114" s="94" t="n"/>
      <c r="H114" s="95" t="n"/>
      <c r="I114" s="96" t="n"/>
      <c r="J114" s="102" t="n"/>
      <c r="K114" s="12" t="n"/>
      <c r="L114" s="12" t="n"/>
    </row>
    <row r="115" ht="18.5" customFormat="1" customHeight="1" s="22">
      <c r="A115" s="17">
        <f>IF(C115="","",COUNTA(($C$8:C115)))</f>
        <v/>
      </c>
      <c r="B115" s="32" t="inlineStr">
        <is>
          <t>Stairs</t>
        </is>
      </c>
      <c r="C115" s="93" t="n"/>
      <c r="D115" s="2" t="inlineStr"/>
      <c r="E115" s="94" t="n"/>
      <c r="F115" s="94" t="n"/>
      <c r="G115" s="94" t="n"/>
      <c r="H115" s="95" t="n"/>
      <c r="I115" s="96" t="n"/>
      <c r="J115" s="102" t="n"/>
      <c r="K115" s="12" t="n"/>
      <c r="L115" s="12" t="n"/>
    </row>
    <row r="116" ht="15.5" customFormat="1" customHeight="1" s="22">
      <c r="A116" s="17">
        <f>IF(C116="","",COUNTA(($C$8:C116)))</f>
        <v/>
      </c>
      <c r="B116" s="19" t="inlineStr">
        <is>
          <t xml:space="preserve">6 x 6 Beam </t>
        </is>
      </c>
      <c r="C116" s="93" t="n">
        <v>55</v>
      </c>
      <c r="D116" s="55" t="inlineStr">
        <is>
          <t>LF</t>
        </is>
      </c>
      <c r="E116" s="94" t="n">
        <v>3</v>
      </c>
      <c r="F116" s="94" t="n">
        <v>8</v>
      </c>
      <c r="G116" s="94">
        <f>C116*E116</f>
        <v/>
      </c>
      <c r="H116" s="95">
        <f>C116*F116</f>
        <v/>
      </c>
      <c r="I116" s="96">
        <f>G116+H116</f>
        <v/>
      </c>
      <c r="J116" s="102" t="n"/>
      <c r="K116" s="12" t="n"/>
      <c r="L116" s="12" t="n"/>
    </row>
    <row r="117" ht="15.5" customFormat="1" customHeight="1" s="22">
      <c r="A117" s="17">
        <f>IF(C117="","",COUNTA(($C$8:C117)))</f>
        <v/>
      </c>
      <c r="B117" s="19" t="inlineStr">
        <is>
          <t>5 1/2" x 16 1/2" GLB Beam</t>
        </is>
      </c>
      <c r="C117" s="93" t="n">
        <v>25</v>
      </c>
      <c r="D117" s="55" t="inlineStr">
        <is>
          <t>LF</t>
        </is>
      </c>
      <c r="E117" s="94" t="n">
        <v>3</v>
      </c>
      <c r="F117" s="94" t="n">
        <v>18</v>
      </c>
      <c r="G117" s="94">
        <f>C117*E117</f>
        <v/>
      </c>
      <c r="H117" s="95">
        <f>C117*F117</f>
        <v/>
      </c>
      <c r="I117" s="96">
        <f>G117+H117</f>
        <v/>
      </c>
      <c r="J117" s="102" t="n"/>
      <c r="K117" s="12" t="n"/>
      <c r="L117" s="12" t="n"/>
    </row>
    <row r="118" ht="15.5" customFormat="1" customHeight="1" s="22">
      <c r="A118" s="17">
        <f>IF(C118="","",COUNTA(($C$8:C118)))</f>
        <v/>
      </c>
      <c r="B118" s="19" t="n"/>
      <c r="C118" s="93" t="n"/>
      <c r="D118" s="55" t="n"/>
      <c r="E118" s="94" t="n"/>
      <c r="F118" s="94" t="n"/>
      <c r="G118" s="94" t="n"/>
      <c r="H118" s="95" t="n"/>
      <c r="I118" s="96" t="n"/>
      <c r="J118" s="102" t="n"/>
      <c r="K118" s="12" t="n"/>
      <c r="L118" s="12" t="n"/>
    </row>
    <row r="119" ht="18.75" customHeight="1">
      <c r="A119" s="17">
        <f>IF(C119="","",COUNTA(($C$8:C119)))</f>
        <v/>
      </c>
      <c r="B119" s="20" t="inlineStr">
        <is>
          <t>Subtotal (Wood &amp; Plastics)</t>
        </is>
      </c>
      <c r="C119" s="93" t="n"/>
      <c r="D119" s="35" t="inlineStr"/>
      <c r="E119" s="35" t="n"/>
      <c r="F119" s="35" t="n"/>
      <c r="G119" s="35" t="n"/>
      <c r="H119" s="99" t="n"/>
      <c r="I119" s="100" t="n"/>
      <c r="J119" s="101">
        <f>SUM(I74:I119)</f>
        <v/>
      </c>
      <c r="K119" s="12" t="n"/>
      <c r="L119" s="12" t="n"/>
    </row>
    <row r="120" ht="35.15" customHeight="1">
      <c r="A120" s="17">
        <f>IF(C120="","",COUNTA(($C$8:C120)))</f>
        <v/>
      </c>
      <c r="B120" s="30" t="inlineStr">
        <is>
          <t>Division 07 — Thermal And Moisture Protection</t>
        </is>
      </c>
      <c r="C120" s="66" t="n"/>
      <c r="D120" s="91" t="n"/>
      <c r="E120" s="91" t="n"/>
      <c r="F120" s="91" t="n"/>
      <c r="G120" s="91" t="n"/>
      <c r="H120" s="91" t="n"/>
      <c r="I120" s="91" t="n"/>
      <c r="J120" s="92" t="n"/>
      <c r="K120" s="12" t="n"/>
      <c r="L120" s="12" t="n"/>
    </row>
    <row r="121" ht="18.5" customFormat="1" customHeight="1" s="22">
      <c r="A121" s="17">
        <f>IF(C121="","",COUNTA(($C$8:C121)))</f>
        <v/>
      </c>
      <c r="B121" s="32" t="inlineStr">
        <is>
          <t>Insulations</t>
        </is>
      </c>
      <c r="C121" s="93" t="n"/>
      <c r="D121" s="55" t="n"/>
      <c r="E121" s="94" t="n"/>
      <c r="F121" s="94" t="n"/>
      <c r="G121" s="94" t="n"/>
      <c r="H121" s="95" t="n"/>
      <c r="I121" s="96" t="n"/>
      <c r="J121" s="102" t="n"/>
      <c r="K121" s="12" t="n"/>
      <c r="L121" s="12" t="n"/>
    </row>
    <row r="122" ht="15.5" customFormat="1" customHeight="1" s="22">
      <c r="A122" s="17">
        <f>IF(C122="","",COUNTA(($C$8:C122)))</f>
        <v/>
      </c>
      <c r="B122" s="19" t="inlineStr">
        <is>
          <t>Batt Wall Insulation</t>
        </is>
      </c>
      <c r="C122" s="93" t="n">
        <v>3818</v>
      </c>
      <c r="D122" s="55" t="inlineStr">
        <is>
          <t>SF</t>
        </is>
      </c>
      <c r="E122" s="94" t="n">
        <v>0.8</v>
      </c>
      <c r="F122" s="94" t="n">
        <v>1.5</v>
      </c>
      <c r="G122" s="94">
        <f>C122*E122</f>
        <v/>
      </c>
      <c r="H122" s="95">
        <f>C122*F122</f>
        <v/>
      </c>
      <c r="I122" s="96">
        <f>G122+H122</f>
        <v/>
      </c>
      <c r="J122" s="102" t="n"/>
      <c r="K122" s="12" t="n"/>
      <c r="L122" s="12" t="n"/>
    </row>
    <row r="123" ht="15.5" customFormat="1" customHeight="1" s="22">
      <c r="A123" s="17">
        <f>IF(C123="","",COUNTA(($C$8:C123)))</f>
        <v/>
      </c>
      <c r="B123" s="19" t="inlineStr"/>
      <c r="C123" s="93" t="n"/>
      <c r="D123" s="55" t="n"/>
      <c r="E123" s="94" t="n"/>
      <c r="F123" s="94" t="n"/>
      <c r="G123" s="94" t="n"/>
      <c r="H123" s="95" t="n"/>
      <c r="I123" s="96" t="n"/>
      <c r="J123" s="102" t="n"/>
      <c r="K123" s="12" t="n"/>
      <c r="L123" s="12" t="n"/>
    </row>
    <row r="124" ht="18.75" customHeight="1">
      <c r="A124" s="17">
        <f>IF(C124="","",COUNTA(($C$8:C124)))</f>
        <v/>
      </c>
      <c r="B124" s="20" t="inlineStr">
        <is>
          <t>Subtotal(Thermal And Moisture Protection)</t>
        </is>
      </c>
      <c r="C124" s="93" t="n"/>
      <c r="D124" s="35" t="n"/>
      <c r="E124" s="35" t="n"/>
      <c r="F124" s="35" t="n"/>
      <c r="G124" s="35" t="n"/>
      <c r="H124" s="99" t="n"/>
      <c r="I124" s="100" t="n"/>
      <c r="J124" s="101">
        <f>SUM(I121:I124)</f>
        <v/>
      </c>
      <c r="K124" s="12" t="n"/>
      <c r="L124" s="12" t="n"/>
    </row>
    <row r="125" ht="35.15" customHeight="1">
      <c r="A125" s="17">
        <f>IF(C125="","",COUNTA(($C$8:C125)))</f>
        <v/>
      </c>
      <c r="B125" s="30" t="inlineStr">
        <is>
          <t>Division 08 — Doors And Windows</t>
        </is>
      </c>
      <c r="C125" s="66" t="n"/>
      <c r="D125" s="91" t="n"/>
      <c r="E125" s="91" t="n"/>
      <c r="F125" s="91" t="n"/>
      <c r="G125" s="91" t="n"/>
      <c r="H125" s="91" t="n"/>
      <c r="I125" s="91" t="n"/>
      <c r="J125" s="92" t="n"/>
      <c r="K125" s="12" t="n"/>
      <c r="L125" s="12" t="n"/>
    </row>
    <row r="126" ht="18.5" customFormat="1" customHeight="1" s="22">
      <c r="A126" s="17">
        <f>IF(C126="","",COUNTA(($C$8:C126)))</f>
        <v/>
      </c>
      <c r="B126" s="32" t="inlineStr">
        <is>
          <t>Doors</t>
        </is>
      </c>
      <c r="C126" s="93" t="n"/>
      <c r="D126" s="55" t="n"/>
      <c r="E126" s="94" t="n"/>
      <c r="F126" s="94" t="n"/>
      <c r="G126" s="94" t="n"/>
      <c r="H126" s="95" t="n"/>
      <c r="I126" s="96" t="n"/>
      <c r="J126" s="102" t="n"/>
      <c r="K126" s="12" t="n"/>
      <c r="L126" s="12" t="n"/>
    </row>
    <row r="127" ht="15.5" customFormat="1" customHeight="1" s="22">
      <c r="A127" s="17">
        <f>IF(C127="","",COUNTA(($C$8:C127)))</f>
        <v/>
      </c>
      <c r="B127" s="19" t="inlineStr">
        <is>
          <t xml:space="preserve">4'0"W X 7'0"H - Hollow Matel Frame And Solid Core Wood Door </t>
        </is>
      </c>
      <c r="C127" s="93" t="n">
        <v>17</v>
      </c>
      <c r="D127" s="55" t="inlineStr">
        <is>
          <t>EA</t>
        </is>
      </c>
      <c r="E127" s="94" t="n">
        <v>320</v>
      </c>
      <c r="F127" s="94" t="n">
        <v>1050</v>
      </c>
      <c r="G127" s="94">
        <f>C127*E127</f>
        <v/>
      </c>
      <c r="H127" s="95">
        <f>C127*F127</f>
        <v/>
      </c>
      <c r="I127" s="96">
        <f>G127+H127</f>
        <v/>
      </c>
      <c r="J127" s="102" t="n"/>
      <c r="K127" s="12" t="n"/>
      <c r="L127" s="12" t="n"/>
    </row>
    <row r="128" ht="15.5" customFormat="1" customHeight="1" s="22">
      <c r="A128" s="17">
        <f>IF(C128="","",COUNTA(($C$8:C128)))</f>
        <v/>
      </c>
      <c r="B128" s="19" t="inlineStr">
        <is>
          <t>3' - 0"W x 6' - 10"H Metal Door</t>
        </is>
      </c>
      <c r="C128" s="93" t="n">
        <v>3</v>
      </c>
      <c r="D128" s="55" t="inlineStr">
        <is>
          <t>EA</t>
        </is>
      </c>
      <c r="E128" s="94" t="n">
        <v>300</v>
      </c>
      <c r="F128" s="94" t="n">
        <v>900</v>
      </c>
      <c r="G128" s="94">
        <f>C128*E128</f>
        <v/>
      </c>
      <c r="H128" s="95">
        <f>C128*F128</f>
        <v/>
      </c>
      <c r="I128" s="96">
        <f>G128+H128</f>
        <v/>
      </c>
      <c r="J128" s="102" t="n"/>
      <c r="K128" s="12" t="n"/>
      <c r="L128" s="12" t="n"/>
    </row>
    <row r="129" ht="15.5" customFormat="1" customHeight="1" s="22">
      <c r="A129" s="17">
        <f>IF(C129="","",COUNTA(($C$8:C129)))</f>
        <v/>
      </c>
      <c r="B129" s="19" t="n"/>
      <c r="C129" s="93" t="n"/>
      <c r="D129" s="55" t="n"/>
      <c r="E129" s="94" t="n"/>
      <c r="F129" s="94" t="n"/>
      <c r="G129" s="94" t="n"/>
      <c r="H129" s="95" t="n"/>
      <c r="I129" s="96" t="n"/>
      <c r="J129" s="102" t="n"/>
      <c r="K129" s="12" t="n"/>
      <c r="L129" s="12" t="n"/>
    </row>
    <row r="130" ht="18.5" customFormat="1" customHeight="1" s="22">
      <c r="A130" s="17">
        <f>IF(C130="","",COUNTA(($C$8:C130)))</f>
        <v/>
      </c>
      <c r="B130" s="32" t="inlineStr">
        <is>
          <t>Door Hardware</t>
        </is>
      </c>
      <c r="C130" s="93" t="n"/>
      <c r="D130" s="55" t="n"/>
      <c r="E130" s="94" t="n"/>
      <c r="F130" s="94" t="n"/>
      <c r="G130" s="94" t="n"/>
      <c r="H130" s="95" t="n"/>
      <c r="I130" s="96" t="n"/>
      <c r="J130" s="102" t="n"/>
      <c r="K130" s="12" t="n"/>
      <c r="L130" s="12" t="n"/>
    </row>
    <row r="131" ht="15.5" customFormat="1" customHeight="1" s="22">
      <c r="A131" s="17">
        <f>IF(C131="","",COUNTA(($C$8:C131)))</f>
        <v/>
      </c>
      <c r="B131" s="19" t="inlineStr">
        <is>
          <t>Door Hardwares</t>
        </is>
      </c>
      <c r="C131" s="93" t="n">
        <v>20</v>
      </c>
      <c r="D131" s="55" t="inlineStr">
        <is>
          <t>Ea</t>
        </is>
      </c>
      <c r="E131" s="94" t="n">
        <v>50</v>
      </c>
      <c r="F131" s="94" t="n">
        <v>180</v>
      </c>
      <c r="G131" s="94">
        <f>C131*E131</f>
        <v/>
      </c>
      <c r="H131" s="95">
        <f>C131*F131</f>
        <v/>
      </c>
      <c r="I131" s="96">
        <f>G131+H131</f>
        <v/>
      </c>
      <c r="J131" s="102" t="n"/>
      <c r="K131" s="12" t="n"/>
      <c r="L131" s="12" t="n"/>
    </row>
    <row r="132" ht="15.5" customFormat="1" customHeight="1" s="22">
      <c r="A132" s="17">
        <f>IF(C132="","",COUNTA(($C$8:C132)))</f>
        <v/>
      </c>
      <c r="B132" s="19" t="inlineStr"/>
      <c r="C132" s="93" t="n"/>
      <c r="D132" s="55" t="n"/>
      <c r="E132" s="94" t="n"/>
      <c r="F132" s="94" t="n"/>
      <c r="G132" s="94" t="n"/>
      <c r="H132" s="95" t="n"/>
      <c r="I132" s="96" t="n"/>
      <c r="J132" s="102" t="n"/>
      <c r="K132" s="12" t="n"/>
      <c r="L132" s="12" t="n"/>
    </row>
    <row r="133" ht="18.75" customHeight="1">
      <c r="A133" s="17">
        <f>IF(C133="","",COUNTA(($C$8:C133)))</f>
        <v/>
      </c>
      <c r="B133" s="20" t="inlineStr">
        <is>
          <t>Subtotal(Doors And Windows)</t>
        </is>
      </c>
      <c r="C133" s="93" t="n"/>
      <c r="D133" s="35" t="n"/>
      <c r="E133" s="35" t="n"/>
      <c r="F133" s="35" t="n"/>
      <c r="G133" s="35" t="n"/>
      <c r="H133" s="99" t="n"/>
      <c r="I133" s="100" t="n"/>
      <c r="J133" s="101">
        <f>SUM(I126:I133)</f>
        <v/>
      </c>
      <c r="K133" s="12" t="n"/>
      <c r="L133" s="12" t="n"/>
    </row>
    <row r="134" ht="35.15" customHeight="1">
      <c r="A134" s="17">
        <f>IF(C134="","",COUNTA(($C$8:C134)))</f>
        <v/>
      </c>
      <c r="B134" s="30" t="inlineStr">
        <is>
          <t>Division 09 — Finishes</t>
        </is>
      </c>
      <c r="C134" s="66" t="n"/>
      <c r="D134" s="91" t="n"/>
      <c r="E134" s="91" t="n"/>
      <c r="F134" s="91" t="n"/>
      <c r="G134" s="91" t="n"/>
      <c r="H134" s="91" t="n"/>
      <c r="I134" s="91" t="n"/>
      <c r="J134" s="92" t="n"/>
      <c r="K134" s="12" t="n"/>
      <c r="L134" s="12" t="n"/>
    </row>
    <row r="135" ht="18.5" customFormat="1" customHeight="1" s="22">
      <c r="A135" s="17">
        <f>IF(C135="","",COUNTA(($C$8:C135)))</f>
        <v/>
      </c>
      <c r="B135" s="32" t="inlineStr">
        <is>
          <t>Wall Finish</t>
        </is>
      </c>
      <c r="C135" s="93" t="n"/>
      <c r="D135" s="55" t="n"/>
      <c r="E135" s="94" t="n"/>
      <c r="F135" s="94" t="n"/>
      <c r="G135" s="94" t="n"/>
      <c r="H135" s="95" t="n"/>
      <c r="I135" s="96" t="n"/>
      <c r="J135" s="102" t="n"/>
      <c r="K135" s="12" t="n"/>
      <c r="L135" s="12" t="n"/>
    </row>
    <row r="136" ht="15.5" customFormat="1" customHeight="1" s="22">
      <c r="A136" s="17">
        <f>IF(C136="","",COUNTA(($C$8:C136)))</f>
        <v/>
      </c>
      <c r="B136" s="19" t="inlineStr">
        <is>
          <t xml:space="preserve">5/8" Gypsum Wall Board </t>
        </is>
      </c>
      <c r="C136" s="93" t="n">
        <v>5652</v>
      </c>
      <c r="D136" s="55" t="inlineStr">
        <is>
          <t>SF</t>
        </is>
      </c>
      <c r="E136" s="94" t="n">
        <v>1</v>
      </c>
      <c r="F136" s="94" t="n">
        <v>1.3</v>
      </c>
      <c r="G136" s="94">
        <f>C136*E136</f>
        <v/>
      </c>
      <c r="H136" s="95">
        <f>C136*F136</f>
        <v/>
      </c>
      <c r="I136" s="96">
        <f>G136+H136</f>
        <v/>
      </c>
      <c r="J136" s="102" t="n"/>
      <c r="K136" s="12" t="n"/>
      <c r="L136" s="12" t="n"/>
    </row>
    <row r="137" ht="15.5" customFormat="1" customHeight="1" s="22">
      <c r="A137" s="17">
        <f>IF(C137="","",COUNTA(($C$8:C137)))</f>
        <v/>
      </c>
      <c r="B137" s="19" t="inlineStr">
        <is>
          <t>7/8" Cement Plaster</t>
        </is>
      </c>
      <c r="C137" s="93" t="n">
        <v>701</v>
      </c>
      <c r="D137" s="55" t="inlineStr">
        <is>
          <t>SF</t>
        </is>
      </c>
      <c r="E137" s="94" t="n">
        <v>1</v>
      </c>
      <c r="F137" s="94" t="n">
        <v>1.85</v>
      </c>
      <c r="G137" s="94">
        <f>C137*E137</f>
        <v/>
      </c>
      <c r="H137" s="95">
        <f>C137*F137</f>
        <v/>
      </c>
      <c r="I137" s="96">
        <f>G137+H137</f>
        <v/>
      </c>
      <c r="J137" s="102" t="n"/>
      <c r="K137" s="12" t="n"/>
      <c r="L137" s="12" t="n"/>
    </row>
    <row r="138" ht="15.5" customFormat="1" customHeight="1" s="22">
      <c r="A138" s="17">
        <f>IF(C138="","",COUNTA(($C$8:C138)))</f>
        <v/>
      </c>
      <c r="B138" s="19" t="inlineStr">
        <is>
          <t>Cementitious Backer Board w/ Waterproofing Membrane</t>
        </is>
      </c>
      <c r="C138" s="93" t="n">
        <v>1168</v>
      </c>
      <c r="D138" s="55" t="inlineStr">
        <is>
          <t>SF</t>
        </is>
      </c>
      <c r="E138" s="94" t="n">
        <v>1</v>
      </c>
      <c r="F138" s="94" t="n">
        <v>1.65</v>
      </c>
      <c r="G138" s="94">
        <f>C138*E138</f>
        <v/>
      </c>
      <c r="H138" s="95">
        <f>C138*F138</f>
        <v/>
      </c>
      <c r="I138" s="96">
        <f>G138+H138</f>
        <v/>
      </c>
      <c r="J138" s="102" t="n"/>
      <c r="K138" s="12" t="n"/>
      <c r="L138" s="12" t="n"/>
    </row>
    <row r="139" ht="15.5" customFormat="1" customHeight="1" s="22">
      <c r="A139" s="17">
        <f>IF(C139="","",COUNTA(($C$8:C139)))</f>
        <v/>
      </c>
      <c r="B139" s="19" t="inlineStr">
        <is>
          <t xml:space="preserve">Bath Wall Tile </t>
        </is>
      </c>
      <c r="C139" s="93" t="n">
        <v>798</v>
      </c>
      <c r="D139" s="55" t="inlineStr">
        <is>
          <t>SF</t>
        </is>
      </c>
      <c r="E139" s="94" t="n">
        <v>5</v>
      </c>
      <c r="F139" s="94" t="n">
        <v>15</v>
      </c>
      <c r="G139" s="94">
        <f>C139*E139</f>
        <v/>
      </c>
      <c r="H139" s="95">
        <f>C139*F139</f>
        <v/>
      </c>
      <c r="I139" s="96">
        <f>G139+H139</f>
        <v/>
      </c>
      <c r="J139" s="102" t="n"/>
      <c r="K139" s="12" t="n"/>
      <c r="L139" s="12" t="n"/>
    </row>
    <row r="140" ht="15.5" customFormat="1" customHeight="1" s="22">
      <c r="A140" s="17">
        <f>IF(C140="","",COUNTA(($C$8:C140)))</f>
        <v/>
      </c>
      <c r="B140" s="19" t="inlineStr">
        <is>
          <t>Backsplash</t>
        </is>
      </c>
      <c r="C140" s="93" t="n">
        <v>35</v>
      </c>
      <c r="D140" s="55" t="inlineStr">
        <is>
          <t>SF</t>
        </is>
      </c>
      <c r="E140" s="94" t="n">
        <v>5</v>
      </c>
      <c r="F140" s="94" t="n">
        <v>15</v>
      </c>
      <c r="G140" s="94">
        <f>C140*E140</f>
        <v/>
      </c>
      <c r="H140" s="95">
        <f>C140*F140</f>
        <v/>
      </c>
      <c r="I140" s="96">
        <f>G140+H140</f>
        <v/>
      </c>
      <c r="J140" s="102" t="n"/>
      <c r="K140" s="12" t="n"/>
      <c r="L140" s="12" t="n"/>
    </row>
    <row r="141" ht="15.5" customFormat="1" customHeight="1" s="22">
      <c r="A141" s="17">
        <f>IF(C141="","",COUNTA(($C$8:C141)))</f>
        <v/>
      </c>
      <c r="B141" s="19" t="inlineStr">
        <is>
          <t>QE-01</t>
        </is>
      </c>
      <c r="C141" s="93" t="n">
        <v>85</v>
      </c>
      <c r="D141" s="55" t="inlineStr">
        <is>
          <t>SF</t>
        </is>
      </c>
      <c r="E141" s="94" t="n">
        <v>2.5</v>
      </c>
      <c r="F141" s="94" t="n">
        <v>4.5</v>
      </c>
      <c r="G141" s="94">
        <f>C141*E141</f>
        <v/>
      </c>
      <c r="H141" s="95">
        <f>C141*F141</f>
        <v/>
      </c>
      <c r="I141" s="96">
        <f>G141+H141</f>
        <v/>
      </c>
      <c r="J141" s="102" t="n"/>
      <c r="K141" s="12" t="n"/>
      <c r="L141" s="12" t="n"/>
    </row>
    <row r="142" ht="15.5" customFormat="1" customHeight="1" s="22">
      <c r="A142" s="17">
        <f>IF(C142="","",COUNTA(($C$8:C142)))</f>
        <v/>
      </c>
      <c r="B142" s="19" t="n"/>
      <c r="C142" s="93" t="n"/>
      <c r="D142" s="55" t="n"/>
      <c r="E142" s="94" t="n"/>
      <c r="F142" s="94" t="n"/>
      <c r="G142" s="94" t="n"/>
      <c r="H142" s="95" t="n"/>
      <c r="I142" s="96" t="n"/>
      <c r="J142" s="102" t="n"/>
      <c r="K142" s="12" t="n"/>
      <c r="L142" s="12" t="n"/>
    </row>
    <row r="143" ht="18.5" customFormat="1" customHeight="1" s="22">
      <c r="A143" s="17">
        <f>IF(C143="","",COUNTA(($C$8:C143)))</f>
        <v/>
      </c>
      <c r="B143" s="32" t="inlineStr">
        <is>
          <t>Flooring</t>
        </is>
      </c>
      <c r="C143" s="93" t="n"/>
      <c r="D143" s="55" t="n"/>
      <c r="E143" s="94" t="n"/>
      <c r="F143" s="94" t="n"/>
      <c r="G143" s="94" t="n"/>
      <c r="H143" s="95" t="n"/>
      <c r="I143" s="96" t="n"/>
      <c r="J143" s="102" t="n"/>
      <c r="K143" s="12" t="n"/>
      <c r="L143" s="12" t="n"/>
    </row>
    <row r="144" ht="15.5" customFormat="1" customHeight="1" s="22">
      <c r="A144" s="17">
        <f>IF(C144="","",COUNTA(($C$8:C144)))</f>
        <v/>
      </c>
      <c r="B144" s="19" t="inlineStr">
        <is>
          <t xml:space="preserve">Tile Floor </t>
        </is>
      </c>
      <c r="C144" s="93" t="n">
        <v>64</v>
      </c>
      <c r="D144" s="55" t="inlineStr">
        <is>
          <t>SF</t>
        </is>
      </c>
      <c r="E144" s="94" t="n">
        <v>5</v>
      </c>
      <c r="F144" s="94" t="n">
        <v>15</v>
      </c>
      <c r="G144" s="94">
        <f>C144*E144</f>
        <v/>
      </c>
      <c r="H144" s="95">
        <f>C144*F144</f>
        <v/>
      </c>
      <c r="I144" s="96">
        <f>G144+H144</f>
        <v/>
      </c>
      <c r="J144" s="102" t="n"/>
      <c r="K144" s="12" t="n"/>
      <c r="L144" s="12" t="n"/>
    </row>
    <row r="145" ht="46.5" customFormat="1" customHeight="1" s="22">
      <c r="A145" s="17">
        <f>IF(C145="","",COUNTA(($C$8:C145)))</f>
        <v/>
      </c>
      <c r="B145" s="19" t="inlineStr">
        <is>
          <t>Cpt-02 - Carpet Tile - Manufacturer : Shaw Contract Style/Pattern : Cultivate Soul 5T428 - Size : 18" X 36" - Color : Kith 27150 / LVT-01 - Luxury Vinyl Tile - Manufacturer : Shaw Contract Style/Pattern: Solitude 0648V - Size: 6" x 48" - Color : COCOA 48103</t>
        </is>
      </c>
      <c r="C145" s="93" t="n">
        <v>2998</v>
      </c>
      <c r="D145" s="55" t="inlineStr">
        <is>
          <t>SF</t>
        </is>
      </c>
      <c r="E145" s="94" t="n">
        <v>2.8</v>
      </c>
      <c r="F145" s="94" t="n">
        <v>6.5</v>
      </c>
      <c r="G145" s="94">
        <f>C145*E145</f>
        <v/>
      </c>
      <c r="H145" s="95">
        <f>C145*F145</f>
        <v/>
      </c>
      <c r="I145" s="96">
        <f>G145+H145</f>
        <v/>
      </c>
      <c r="J145" s="102" t="n"/>
      <c r="K145" s="12" t="n"/>
      <c r="L145" s="12" t="n"/>
    </row>
    <row r="146" ht="31" customFormat="1" customHeight="1" s="22">
      <c r="A146" s="17">
        <f>IF(C146="","",COUNTA(($C$8:C146)))</f>
        <v/>
      </c>
      <c r="B146" s="19" t="inlineStr">
        <is>
          <t>Cpt-02 - Carpet Tile - Manufacturer : Shaw Contract Style/Pattern : Cultivate Soul 5T428 - Size : 18" X 36"- Color : Kith 27150</t>
        </is>
      </c>
      <c r="C146" s="93" t="n">
        <v>104</v>
      </c>
      <c r="D146" s="55" t="inlineStr">
        <is>
          <t>SF</t>
        </is>
      </c>
      <c r="E146" s="94" t="n">
        <v>2.8</v>
      </c>
      <c r="F146" s="94" t="n">
        <v>6</v>
      </c>
      <c r="G146" s="94">
        <f>C146*E146</f>
        <v/>
      </c>
      <c r="H146" s="95">
        <f>C146*F146</f>
        <v/>
      </c>
      <c r="I146" s="96">
        <f>G146+H146</f>
        <v/>
      </c>
      <c r="J146" s="102" t="n"/>
      <c r="K146" s="12" t="n"/>
      <c r="L146" s="12" t="n"/>
    </row>
    <row r="147" ht="31" customFormat="1" customHeight="1" s="22">
      <c r="A147" s="17">
        <f>IF(C147="","",COUNTA(($C$8:C147)))</f>
        <v/>
      </c>
      <c r="B147" s="19" t="inlineStr">
        <is>
          <t>LVT-01 - Luxury Vinyl Tile - Manufacturer : Shaw Contract Style/Pattern: Solitude 0648V - Size: 6" x 48" - Color : COCOA 48103</t>
        </is>
      </c>
      <c r="C147" s="93" t="n">
        <v>2950</v>
      </c>
      <c r="D147" s="55" t="inlineStr">
        <is>
          <t>SF</t>
        </is>
      </c>
      <c r="E147" s="94" t="n">
        <v>2.5</v>
      </c>
      <c r="F147" s="94" t="n">
        <v>6.5</v>
      </c>
      <c r="G147" s="94">
        <f>C147*E147</f>
        <v/>
      </c>
      <c r="H147" s="95">
        <f>C147*F147</f>
        <v/>
      </c>
      <c r="I147" s="96">
        <f>G147+H147</f>
        <v/>
      </c>
      <c r="J147" s="102" t="n"/>
      <c r="K147" s="12" t="n"/>
      <c r="L147" s="12" t="n"/>
    </row>
    <row r="148" ht="31" customFormat="1" customHeight="1" s="22">
      <c r="A148" s="17">
        <f>IF(C148="","",COUNTA(($C$8:C148)))</f>
        <v/>
      </c>
      <c r="B148" s="19" t="inlineStr">
        <is>
          <t>Cpt-01 - Carpet Tile - Manufacturer : Shaw Contract Style/Pattern : Renew Tile 5T141 - Size 9" X 36" - Color : Nest 38760</t>
        </is>
      </c>
      <c r="C148" s="93" t="n">
        <v>894</v>
      </c>
      <c r="D148" s="55" t="inlineStr">
        <is>
          <t>SF</t>
        </is>
      </c>
      <c r="E148" s="94" t="n">
        <v>2.8</v>
      </c>
      <c r="F148" s="94" t="n">
        <v>5.8</v>
      </c>
      <c r="G148" s="94">
        <f>C148*E148</f>
        <v/>
      </c>
      <c r="H148" s="95">
        <f>C148*F148</f>
        <v/>
      </c>
      <c r="I148" s="96">
        <f>G148+H148</f>
        <v/>
      </c>
      <c r="J148" s="102" t="n"/>
      <c r="K148" s="12" t="n"/>
      <c r="L148" s="12" t="n"/>
    </row>
    <row r="149" ht="31" customFormat="1" customHeight="1" s="22">
      <c r="A149" s="17">
        <f>IF(C149="","",COUNTA(($C$8:C149)))</f>
        <v/>
      </c>
      <c r="B149" s="19" t="inlineStr">
        <is>
          <t>Cpt-03 - Carpet Tile - Manufacturer : Shaw Contract Style/Pattern : Vertical Layers 5T150 - Size 9" X 36" - Color : Burnished Pewte 50516</t>
        </is>
      </c>
      <c r="C149" s="93" t="n">
        <v>2517</v>
      </c>
      <c r="D149" s="55" t="inlineStr">
        <is>
          <t>SF</t>
        </is>
      </c>
      <c r="E149" s="94" t="n">
        <v>2.8</v>
      </c>
      <c r="F149" s="94" t="n">
        <v>6</v>
      </c>
      <c r="G149" s="94">
        <f>C149*E149</f>
        <v/>
      </c>
      <c r="H149" s="95">
        <f>C149*F149</f>
        <v/>
      </c>
      <c r="I149" s="96">
        <f>G149+H149</f>
        <v/>
      </c>
      <c r="J149" s="102" t="n"/>
      <c r="K149" s="12" t="n"/>
      <c r="L149" s="12" t="n"/>
    </row>
    <row r="150" ht="15.5" customFormat="1" customHeight="1" s="22">
      <c r="A150" s="17">
        <f>IF(C150="","",COUNTA(($C$8:C150)))</f>
        <v/>
      </c>
      <c r="B150" s="19" t="inlineStr">
        <is>
          <t>Provide Walk - Off Mat</t>
        </is>
      </c>
      <c r="C150" s="93" t="n">
        <v>99</v>
      </c>
      <c r="D150" s="55" t="inlineStr">
        <is>
          <t>SF</t>
        </is>
      </c>
      <c r="E150" s="94" t="n">
        <v>2.5</v>
      </c>
      <c r="F150" s="94" t="n">
        <v>4.5</v>
      </c>
      <c r="G150" s="94">
        <f>C150*E150</f>
        <v/>
      </c>
      <c r="H150" s="95">
        <f>C150*F150</f>
        <v/>
      </c>
      <c r="I150" s="96">
        <f>G150+H150</f>
        <v/>
      </c>
      <c r="J150" s="102" t="n"/>
      <c r="K150" s="12" t="n"/>
      <c r="L150" s="12" t="n"/>
    </row>
    <row r="151" ht="15.5" customFormat="1" customHeight="1" s="22">
      <c r="A151" s="17">
        <f>IF(C151="","",COUNTA(($C$8:C151)))</f>
        <v/>
      </c>
      <c r="B151" s="19" t="inlineStr"/>
      <c r="C151" s="93" t="n"/>
      <c r="D151" s="55" t="n"/>
      <c r="E151" s="94" t="n"/>
      <c r="F151" s="94" t="n"/>
      <c r="G151" s="94" t="n"/>
      <c r="H151" s="95" t="n"/>
      <c r="I151" s="96" t="n"/>
      <c r="J151" s="102" t="n"/>
      <c r="K151" s="12" t="n"/>
      <c r="L151" s="12" t="n"/>
    </row>
    <row r="152" ht="18.5" customFormat="1" customHeight="1" s="22">
      <c r="A152" s="17">
        <f>IF(C152="","",COUNTA(($C$8:C152)))</f>
        <v/>
      </c>
      <c r="B152" s="32" t="inlineStr">
        <is>
          <t>Base</t>
        </is>
      </c>
      <c r="C152" s="93" t="n"/>
      <c r="D152" s="55" t="n"/>
      <c r="E152" s="94" t="n"/>
      <c r="F152" s="94" t="n"/>
      <c r="G152" s="94" t="n"/>
      <c r="H152" s="95" t="n"/>
      <c r="I152" s="96" t="n"/>
      <c r="J152" s="102" t="n"/>
      <c r="K152" s="12" t="n"/>
      <c r="L152" s="12" t="n"/>
    </row>
    <row r="153" ht="15.5" customFormat="1" customHeight="1" s="22">
      <c r="A153" s="17">
        <f>IF(C153="","",COUNTA(($C$8:C153)))</f>
        <v/>
      </c>
      <c r="B153" s="19" t="inlineStr">
        <is>
          <t>CT-2 - Ceramic Tile - Wals Base - Color : TBD</t>
        </is>
      </c>
      <c r="C153" s="93" t="n">
        <v>90</v>
      </c>
      <c r="D153" s="55" t="inlineStr">
        <is>
          <t>LF</t>
        </is>
      </c>
      <c r="E153" s="94" t="n">
        <v>3.5</v>
      </c>
      <c r="F153" s="94" t="n">
        <v>8</v>
      </c>
      <c r="G153" s="94">
        <f>C153*E153</f>
        <v/>
      </c>
      <c r="H153" s="95">
        <f>C153*F153</f>
        <v/>
      </c>
      <c r="I153" s="96">
        <f>G153+H153</f>
        <v/>
      </c>
      <c r="J153" s="102" t="n"/>
      <c r="K153" s="12" t="n"/>
      <c r="L153" s="12" t="n"/>
    </row>
    <row r="154" ht="15.5" customFormat="1" customHeight="1" s="22">
      <c r="A154" s="17">
        <f>IF(C154="","",COUNTA(($C$8:C154)))</f>
        <v/>
      </c>
      <c r="B154" s="19" t="inlineStr">
        <is>
          <t xml:space="preserve">WB-1A - Type Millwork Base - Manufacturer: TBD - Style/Pattern : TBD - 6" - Color : Walnut Wood Finish  </t>
        </is>
      </c>
      <c r="C154" s="93" t="n">
        <v>1558</v>
      </c>
      <c r="D154" s="55" t="inlineStr">
        <is>
          <t>LF</t>
        </is>
      </c>
      <c r="E154" s="94" t="n">
        <v>2.5</v>
      </c>
      <c r="F154" s="94" t="n">
        <v>4.5</v>
      </c>
      <c r="G154" s="94">
        <f>C154*E154</f>
        <v/>
      </c>
      <c r="H154" s="95">
        <f>C154*F154</f>
        <v/>
      </c>
      <c r="I154" s="96">
        <f>G154+H154</f>
        <v/>
      </c>
      <c r="J154" s="102" t="n"/>
      <c r="K154" s="12" t="n"/>
      <c r="L154" s="12" t="n"/>
    </row>
    <row r="155" ht="15.5" customFormat="1" customHeight="1" s="22">
      <c r="A155" s="17">
        <f>IF(C155="","",COUNTA(($C$8:C155)))</f>
        <v/>
      </c>
      <c r="B155" s="19" t="inlineStr">
        <is>
          <t>RB-1B - Resilient Base - Manufacturer : Johnsonite/Tarkett - Style / Pattern : Cove - 4"- Color TBD</t>
        </is>
      </c>
      <c r="C155" s="93" t="n">
        <v>186</v>
      </c>
      <c r="D155" s="55" t="inlineStr">
        <is>
          <t>LF</t>
        </is>
      </c>
      <c r="E155" s="94" t="n">
        <v>2.5</v>
      </c>
      <c r="F155" s="94" t="n">
        <v>4.5</v>
      </c>
      <c r="G155" s="94">
        <f>C155*E155</f>
        <v/>
      </c>
      <c r="H155" s="95">
        <f>C155*F155</f>
        <v/>
      </c>
      <c r="I155" s="96">
        <f>G155+H155</f>
        <v/>
      </c>
      <c r="J155" s="102" t="n"/>
      <c r="K155" s="12" t="n"/>
      <c r="L155" s="12" t="n"/>
    </row>
    <row r="156" ht="15.5" customFormat="1" customHeight="1" s="22">
      <c r="A156" s="17">
        <f>IF(C156="","",COUNTA(($C$8:C156)))</f>
        <v/>
      </c>
      <c r="B156" s="19" t="inlineStr"/>
      <c r="C156" s="93" t="n"/>
      <c r="D156" s="55" t="n"/>
      <c r="E156" s="94" t="n"/>
      <c r="F156" s="94" t="n"/>
      <c r="G156" s="94" t="n"/>
      <c r="H156" s="95" t="n"/>
      <c r="I156" s="96" t="n"/>
      <c r="J156" s="102" t="n"/>
      <c r="K156" s="12" t="n"/>
      <c r="L156" s="12" t="n"/>
    </row>
    <row r="157" ht="18.5" customFormat="1" customHeight="1" s="22">
      <c r="A157" s="17">
        <f>IF(C157="","",COUNTA(($C$8:C157)))</f>
        <v/>
      </c>
      <c r="B157" s="32" t="inlineStr">
        <is>
          <t>Ceiling</t>
        </is>
      </c>
      <c r="C157" s="93" t="n"/>
      <c r="D157" s="55" t="n"/>
      <c r="E157" s="94" t="n"/>
      <c r="F157" s="94" t="n"/>
      <c r="G157" s="94" t="n"/>
      <c r="H157" s="95" t="n"/>
      <c r="I157" s="96" t="n"/>
      <c r="J157" s="102" t="n"/>
      <c r="K157" s="12" t="n"/>
      <c r="L157" s="12" t="n"/>
    </row>
    <row r="158" ht="15.5" customFormat="1" customHeight="1" s="22">
      <c r="A158" s="17">
        <f>IF(C158="","",COUNTA(($C$8:C158)))</f>
        <v/>
      </c>
      <c r="B158" s="19" t="inlineStr">
        <is>
          <t xml:space="preserve">New Gypsum Board Ceiling </t>
        </is>
      </c>
      <c r="C158" s="93" t="n">
        <v>2930</v>
      </c>
      <c r="D158" s="55" t="inlineStr">
        <is>
          <t>SF</t>
        </is>
      </c>
      <c r="E158" s="94" t="n">
        <v>1</v>
      </c>
      <c r="F158" s="94" t="n">
        <v>1.3</v>
      </c>
      <c r="G158" s="94">
        <f>C158*E158</f>
        <v/>
      </c>
      <c r="H158" s="95">
        <f>C158*F158</f>
        <v/>
      </c>
      <c r="I158" s="96">
        <f>G158+H158</f>
        <v/>
      </c>
      <c r="J158" s="102" t="n"/>
      <c r="K158" s="12" t="n"/>
      <c r="L158" s="12" t="n"/>
    </row>
    <row r="159" ht="15.5" customFormat="1" customHeight="1" s="22">
      <c r="A159" s="17">
        <f>IF(C159="","",COUNTA(($C$8:C159)))</f>
        <v/>
      </c>
      <c r="B159" s="19" t="inlineStr"/>
      <c r="C159" s="93" t="n"/>
      <c r="D159" s="55" t="n"/>
      <c r="E159" s="94" t="n"/>
      <c r="F159" s="94" t="n"/>
      <c r="G159" s="94" t="n"/>
      <c r="H159" s="95" t="n"/>
      <c r="I159" s="96" t="n"/>
      <c r="J159" s="102" t="n"/>
      <c r="K159" s="12" t="n"/>
      <c r="L159" s="12" t="n"/>
    </row>
    <row r="160" ht="18.5" customFormat="1" customHeight="1" s="22">
      <c r="A160" s="17">
        <f>IF(C160="","",COUNTA(($C$8:C160)))</f>
        <v/>
      </c>
      <c r="B160" s="32" t="inlineStr">
        <is>
          <t>Paint</t>
        </is>
      </c>
      <c r="C160" s="93" t="n"/>
      <c r="D160" s="55" t="n"/>
      <c r="E160" s="94" t="n"/>
      <c r="F160" s="94" t="n"/>
      <c r="G160" s="94" t="n"/>
      <c r="H160" s="95" t="n"/>
      <c r="I160" s="96" t="n"/>
      <c r="J160" s="102" t="n"/>
      <c r="K160" s="12" t="n"/>
      <c r="L160" s="12" t="n"/>
    </row>
    <row r="161" ht="15.5" customFormat="1" customHeight="1" s="22">
      <c r="A161" s="17">
        <f>IF(C161="","",COUNTA(($C$8:C161)))</f>
        <v/>
      </c>
      <c r="B161" s="19" t="inlineStr">
        <is>
          <t>PT-2 - Paint - Secondary Color - Manufacturer - Sherwin Williams - Color - SW9109 Natural Linen</t>
        </is>
      </c>
      <c r="C161" s="93" t="n">
        <v>7103</v>
      </c>
      <c r="D161" s="55" t="inlineStr">
        <is>
          <t>SF</t>
        </is>
      </c>
      <c r="E161" s="94" t="n">
        <v>0.8</v>
      </c>
      <c r="F161" s="94" t="n">
        <v>1.4</v>
      </c>
      <c r="G161" s="94">
        <f>C161*E161</f>
        <v/>
      </c>
      <c r="H161" s="95">
        <f>C161*F161</f>
        <v/>
      </c>
      <c r="I161" s="96">
        <f>G161+H161</f>
        <v/>
      </c>
      <c r="J161" s="102" t="n"/>
      <c r="K161" s="12" t="n"/>
      <c r="L161" s="12" t="n"/>
    </row>
    <row r="162" ht="15.5" customFormat="1" customHeight="1" s="22">
      <c r="A162" s="17">
        <f>IF(C162="","",COUNTA(($C$8:C162)))</f>
        <v/>
      </c>
      <c r="B162" s="19" t="inlineStr">
        <is>
          <t>PT-3 - Paint - Tertiary Color - Manufacturer - Sherwin Williams - Color - SW7036 Accessible Beige</t>
        </is>
      </c>
      <c r="C162" s="93" t="n">
        <v>2233</v>
      </c>
      <c r="D162" s="55" t="inlineStr">
        <is>
          <t>SF</t>
        </is>
      </c>
      <c r="E162" s="94" t="n">
        <v>0.8</v>
      </c>
      <c r="F162" s="94" t="n">
        <v>1.4</v>
      </c>
      <c r="G162" s="94">
        <f>C162*E162</f>
        <v/>
      </c>
      <c r="H162" s="95">
        <f>C162*F162</f>
        <v/>
      </c>
      <c r="I162" s="96">
        <f>G162+H162</f>
        <v/>
      </c>
      <c r="J162" s="102" t="n"/>
      <c r="K162" s="12" t="n"/>
      <c r="L162" s="12" t="n"/>
    </row>
    <row r="163" ht="15.5" customFormat="1" customHeight="1" s="22">
      <c r="A163" s="17">
        <f>IF(C163="","",COUNTA(($C$8:C163)))</f>
        <v/>
      </c>
      <c r="B163" s="19" t="inlineStr">
        <is>
          <t>PT-1 - Paint - Field Color - Manufacturer - Sherwin Williams - Color - SW7004 Snowbound</t>
        </is>
      </c>
      <c r="C163" s="93" t="n">
        <v>12290</v>
      </c>
      <c r="D163" s="55" t="inlineStr">
        <is>
          <t>SF</t>
        </is>
      </c>
      <c r="E163" s="94" t="n">
        <v>0.8</v>
      </c>
      <c r="F163" s="94" t="n">
        <v>1.4</v>
      </c>
      <c r="G163" s="94">
        <f>C163*E163</f>
        <v/>
      </c>
      <c r="H163" s="95">
        <f>C163*F163</f>
        <v/>
      </c>
      <c r="I163" s="96">
        <f>G163+H163</f>
        <v/>
      </c>
      <c r="J163" s="102" t="n"/>
      <c r="K163" s="12" t="n"/>
      <c r="L163" s="12" t="n"/>
    </row>
    <row r="164" ht="15.5" customFormat="1" customHeight="1" s="22">
      <c r="A164" s="17">
        <f>IF(C164="","",COUNTA(($C$8:C164)))</f>
        <v/>
      </c>
      <c r="B164" s="19" t="inlineStr">
        <is>
          <t>PT-4 - Paint - Accent Color - Manufacturer - Sherwin Williams - Color - SW6255 Morning Fog</t>
        </is>
      </c>
      <c r="C164" s="93" t="n">
        <v>805</v>
      </c>
      <c r="D164" s="55" t="inlineStr">
        <is>
          <t>SF</t>
        </is>
      </c>
      <c r="E164" s="94" t="n">
        <v>0.8</v>
      </c>
      <c r="F164" s="94" t="n">
        <v>1.4</v>
      </c>
      <c r="G164" s="94">
        <f>C164*E164</f>
        <v/>
      </c>
      <c r="H164" s="95">
        <f>C164*F164</f>
        <v/>
      </c>
      <c r="I164" s="96">
        <f>G164+H164</f>
        <v/>
      </c>
      <c r="J164" s="102" t="n"/>
      <c r="K164" s="12" t="n"/>
      <c r="L164" s="12" t="n"/>
    </row>
    <row r="165" ht="15.5" customFormat="1" customHeight="1" s="22">
      <c r="A165" s="17">
        <f>IF(C165="","",COUNTA(($C$8:C165)))</f>
        <v/>
      </c>
      <c r="B165" s="19" t="inlineStr">
        <is>
          <t>PT-5 - Paint - Accent Color - Manufacturer - Sherwin Williams - Color - SW7037 Balanced Beige</t>
        </is>
      </c>
      <c r="C165" s="93" t="n">
        <v>552</v>
      </c>
      <c r="D165" s="55" t="inlineStr">
        <is>
          <t>SF</t>
        </is>
      </c>
      <c r="E165" s="94" t="n">
        <v>0.8</v>
      </c>
      <c r="F165" s="94" t="n">
        <v>1.4</v>
      </c>
      <c r="G165" s="94">
        <f>C165*E165</f>
        <v/>
      </c>
      <c r="H165" s="95">
        <f>C165*F165</f>
        <v/>
      </c>
      <c r="I165" s="96">
        <f>G165+H165</f>
        <v/>
      </c>
      <c r="J165" s="102" t="n"/>
      <c r="K165" s="12" t="n"/>
      <c r="L165" s="12" t="n"/>
    </row>
    <row r="166" ht="15.5" customFormat="1" customHeight="1" s="22">
      <c r="A166" s="17">
        <f>IF(C166="","",COUNTA(($C$8:C166)))</f>
        <v/>
      </c>
      <c r="B166" s="19" t="inlineStr">
        <is>
          <t>Wall Paint</t>
        </is>
      </c>
      <c r="C166" s="93" t="n">
        <v>7522</v>
      </c>
      <c r="D166" s="55" t="inlineStr">
        <is>
          <t>SF</t>
        </is>
      </c>
      <c r="E166" s="94" t="n">
        <v>0.8</v>
      </c>
      <c r="F166" s="94" t="n">
        <v>1.4</v>
      </c>
      <c r="G166" s="94">
        <f>C166*E166</f>
        <v/>
      </c>
      <c r="H166" s="95">
        <f>C166*F166</f>
        <v/>
      </c>
      <c r="I166" s="96">
        <f>G166+H166</f>
        <v/>
      </c>
      <c r="J166" s="102" t="n"/>
      <c r="K166" s="12" t="n"/>
      <c r="L166" s="12" t="n"/>
    </row>
    <row r="167" ht="15.5" customFormat="1" customHeight="1" s="22">
      <c r="A167" s="17">
        <f>IF(C167="","",COUNTA(($C$8:C167)))</f>
        <v/>
      </c>
      <c r="B167" s="19" t="inlineStr">
        <is>
          <t>Ceiling Paint</t>
        </is>
      </c>
      <c r="C167" s="93" t="n">
        <v>2930</v>
      </c>
      <c r="D167" s="55" t="inlineStr">
        <is>
          <t>SF</t>
        </is>
      </c>
      <c r="E167" s="94" t="n">
        <v>0.8</v>
      </c>
      <c r="F167" s="94" t="n">
        <v>1.4</v>
      </c>
      <c r="G167" s="94">
        <f>C167*E167</f>
        <v/>
      </c>
      <c r="H167" s="95">
        <f>C167*F167</f>
        <v/>
      </c>
      <c r="I167" s="96">
        <f>G167+H167</f>
        <v/>
      </c>
      <c r="J167" s="102" t="n"/>
      <c r="K167" s="12" t="n"/>
      <c r="L167" s="12" t="n"/>
    </row>
    <row r="168" ht="15.5" customFormat="1" customHeight="1" s="22">
      <c r="A168" s="17">
        <f>IF(C168="","",COUNTA(($C$8:C168)))</f>
        <v/>
      </c>
      <c r="B168" s="19" t="inlineStr">
        <is>
          <t>Door Paint</t>
        </is>
      </c>
      <c r="C168" s="93" t="n">
        <v>20</v>
      </c>
      <c r="D168" s="55" t="inlineStr">
        <is>
          <t>EA</t>
        </is>
      </c>
      <c r="E168" s="94" t="n">
        <v>50</v>
      </c>
      <c r="F168" s="94" t="n">
        <v>70</v>
      </c>
      <c r="G168" s="94">
        <f>C168*E168</f>
        <v/>
      </c>
      <c r="H168" s="95">
        <f>C168*F168</f>
        <v/>
      </c>
      <c r="I168" s="96">
        <f>G168+H168</f>
        <v/>
      </c>
      <c r="J168" s="102" t="n"/>
      <c r="K168" s="12" t="n"/>
      <c r="L168" s="12" t="n"/>
    </row>
    <row r="169" ht="15.5" customFormat="1" customHeight="1" s="22">
      <c r="A169" s="17">
        <f>IF(C169="","",COUNTA(($C$8:C169)))</f>
        <v/>
      </c>
      <c r="B169" s="19" t="inlineStr"/>
      <c r="C169" s="93" t="n"/>
      <c r="D169" s="55" t="n"/>
      <c r="E169" s="94" t="n"/>
      <c r="F169" s="94" t="n"/>
      <c r="G169" s="94" t="n"/>
      <c r="H169" s="95" t="n"/>
      <c r="I169" s="96" t="n"/>
      <c r="J169" s="102" t="n"/>
      <c r="K169" s="12" t="n"/>
      <c r="L169" s="12" t="n"/>
    </row>
    <row r="170" ht="18.5" customFormat="1" customHeight="1" s="22">
      <c r="A170" s="17">
        <f>IF(C170="","",COUNTA(($C$8:C170)))</f>
        <v/>
      </c>
      <c r="B170" s="32" t="inlineStr">
        <is>
          <t>Exterior Work</t>
        </is>
      </c>
      <c r="C170" s="93" t="n"/>
      <c r="D170" s="55" t="n"/>
      <c r="E170" s="94" t="n"/>
      <c r="F170" s="94" t="n"/>
      <c r="G170" s="94" t="n"/>
      <c r="H170" s="95" t="n"/>
      <c r="I170" s="96" t="n"/>
      <c r="J170" s="102" t="n"/>
      <c r="K170" s="12" t="n"/>
      <c r="L170" s="12" t="n"/>
    </row>
    <row r="171" ht="31" customFormat="1" customHeight="1" s="22">
      <c r="A171" s="17">
        <f>IF(C171="","",COUNTA(($C$8:C171)))</f>
        <v/>
      </c>
      <c r="B171" s="19" t="inlineStr">
        <is>
          <t xml:space="preserve">New Cement Plaster Finish Feather To Blend And Match Adjacent Finish Apply Skim Coat Across Entire Length Of Wall As Require To Achieve Consistent Texture Across </t>
        </is>
      </c>
      <c r="C171" s="93" t="n">
        <v>92</v>
      </c>
      <c r="D171" s="55" t="inlineStr">
        <is>
          <t>SF</t>
        </is>
      </c>
      <c r="E171" s="94" t="n">
        <v>1.5</v>
      </c>
      <c r="F171" s="94" t="n">
        <v>2.8</v>
      </c>
      <c r="G171" s="94">
        <f>C171*E171</f>
        <v/>
      </c>
      <c r="H171" s="95">
        <f>C171*F171</f>
        <v/>
      </c>
      <c r="I171" s="96">
        <f>G171+H171</f>
        <v/>
      </c>
      <c r="J171" s="102" t="n"/>
      <c r="K171" s="12" t="n"/>
      <c r="L171" s="12" t="n"/>
    </row>
    <row r="172" ht="15.5" customFormat="1" customHeight="1" s="22">
      <c r="A172" s="17">
        <f>IF(C172="","",COUNTA(($C$8:C172)))</f>
        <v/>
      </c>
      <c r="B172" s="19" t="inlineStr">
        <is>
          <t xml:space="preserve">New Cmu Finish To Match Adjacent </t>
        </is>
      </c>
      <c r="C172" s="93" t="n">
        <v>21</v>
      </c>
      <c r="D172" s="55" t="inlineStr">
        <is>
          <t>SF</t>
        </is>
      </c>
      <c r="E172" s="94" t="n">
        <v>5</v>
      </c>
      <c r="F172" s="94" t="n">
        <v>12</v>
      </c>
      <c r="G172" s="94">
        <f>C172*E172</f>
        <v/>
      </c>
      <c r="H172" s="95">
        <f>C172*F172</f>
        <v/>
      </c>
      <c r="I172" s="96">
        <f>G172+H172</f>
        <v/>
      </c>
      <c r="J172" s="102" t="n"/>
      <c r="K172" s="12" t="n"/>
      <c r="L172" s="12" t="n"/>
    </row>
    <row r="173" ht="15.5" customFormat="1" customHeight="1" s="22">
      <c r="A173" s="17">
        <f>IF(C173="","",COUNTA(($C$8:C173)))</f>
        <v/>
      </c>
      <c r="B173" s="19" t="inlineStr"/>
      <c r="C173" s="93" t="n"/>
      <c r="D173" s="55" t="n"/>
      <c r="E173" s="94" t="n"/>
      <c r="F173" s="94" t="n"/>
      <c r="G173" s="94" t="n"/>
      <c r="H173" s="95" t="n"/>
      <c r="I173" s="96" t="n"/>
      <c r="J173" s="102" t="n"/>
      <c r="K173" s="12" t="n"/>
      <c r="L173" s="12" t="n"/>
    </row>
    <row r="174" ht="18.75" customHeight="1">
      <c r="A174" s="17">
        <f>IF(C174="","",COUNTA(($C$8:C174)))</f>
        <v/>
      </c>
      <c r="B174" s="20" t="inlineStr">
        <is>
          <t>Subtotal(Finishes)</t>
        </is>
      </c>
      <c r="C174" s="93" t="n"/>
      <c r="D174" s="35" t="n"/>
      <c r="E174" s="35" t="n"/>
      <c r="F174" s="35" t="n"/>
      <c r="G174" s="35" t="n"/>
      <c r="H174" s="99" t="n"/>
      <c r="I174" s="100" t="n"/>
      <c r="J174" s="101">
        <f>SUM(I135:I174)</f>
        <v/>
      </c>
      <c r="K174" s="12" t="n"/>
      <c r="L174" s="12" t="n"/>
    </row>
    <row r="175" ht="35.15" customHeight="1">
      <c r="A175" s="17">
        <f>IF(C175="","",COUNTA(($C$8:C175)))</f>
        <v/>
      </c>
      <c r="B175" s="30" t="inlineStr">
        <is>
          <t>Division 10 — Specialties</t>
        </is>
      </c>
      <c r="C175" s="66" t="n"/>
      <c r="D175" s="91" t="n"/>
      <c r="E175" s="91" t="n"/>
      <c r="F175" s="91" t="n"/>
      <c r="G175" s="91" t="n"/>
      <c r="H175" s="91" t="n"/>
      <c r="I175" s="91" t="n"/>
      <c r="J175" s="92" t="n"/>
      <c r="K175" s="12" t="n"/>
      <c r="L175" s="12" t="n"/>
    </row>
    <row r="176" ht="18.5" customFormat="1" customHeight="1" s="22">
      <c r="A176" s="17">
        <f>IF(C176="","",COUNTA(($C$8:C176)))</f>
        <v/>
      </c>
      <c r="B176" s="32" t="inlineStr">
        <is>
          <t>Glass</t>
        </is>
      </c>
      <c r="C176" s="93" t="n"/>
      <c r="D176" s="55" t="n"/>
      <c r="E176" s="94" t="n"/>
      <c r="F176" s="94" t="n"/>
      <c r="G176" s="94" t="n"/>
      <c r="H176" s="95" t="n"/>
      <c r="I176" s="96" t="n"/>
      <c r="J176" s="102" t="n"/>
      <c r="K176" s="12" t="n"/>
      <c r="L176" s="12" t="n"/>
    </row>
    <row r="177" ht="15.5" customFormat="1" customHeight="1" s="22">
      <c r="A177" s="17">
        <f>IF(C177="","",COUNTA(($C$8:C177)))</f>
        <v/>
      </c>
      <c r="B177" s="19" t="inlineStr">
        <is>
          <t>Bath Metal Partition (6' - 10")</t>
        </is>
      </c>
      <c r="C177" s="93" t="n">
        <v>121</v>
      </c>
      <c r="D177" s="55" t="inlineStr">
        <is>
          <t>SF</t>
        </is>
      </c>
      <c r="E177" s="94" t="n">
        <v>15</v>
      </c>
      <c r="F177" s="94" t="n">
        <v>32</v>
      </c>
      <c r="G177" s="94">
        <f>C177*E177</f>
        <v/>
      </c>
      <c r="H177" s="95">
        <f>C177*F177</f>
        <v/>
      </c>
      <c r="I177" s="96">
        <f>G177+H177</f>
        <v/>
      </c>
      <c r="J177" s="102" t="n"/>
      <c r="K177" s="12" t="n"/>
      <c r="L177" s="12" t="n"/>
    </row>
    <row r="178" ht="15.5" customFormat="1" customHeight="1" s="22">
      <c r="A178" s="17">
        <f>IF(C178="","",COUNTA(($C$8:C178)))</f>
        <v/>
      </c>
      <c r="B178" s="19" t="n"/>
      <c r="C178" s="93" t="n"/>
      <c r="D178" s="55" t="n"/>
      <c r="E178" s="94" t="n"/>
      <c r="F178" s="94" t="n"/>
      <c r="G178" s="94" t="n"/>
      <c r="H178" s="95" t="n"/>
      <c r="I178" s="96" t="n"/>
      <c r="J178" s="102" t="n"/>
      <c r="K178" s="12" t="n"/>
      <c r="L178" s="12" t="n"/>
    </row>
    <row r="179" ht="18.5" customFormat="1" customHeight="1" s="22">
      <c r="A179" s="17">
        <f>IF(C179="","",COUNTA(($C$8:C179)))</f>
        <v/>
      </c>
      <c r="B179" s="32" t="inlineStr">
        <is>
          <t>Accosseries</t>
        </is>
      </c>
      <c r="C179" s="93" t="n"/>
      <c r="D179" s="55" t="n"/>
      <c r="E179" s="94" t="n"/>
      <c r="F179" s="94" t="n"/>
      <c r="G179" s="94" t="n"/>
      <c r="H179" s="95" t="n"/>
      <c r="I179" s="96" t="n"/>
      <c r="J179" s="102" t="n"/>
      <c r="K179" s="12" t="n"/>
      <c r="L179" s="12" t="n"/>
    </row>
    <row r="180" ht="15.5" customFormat="1" customHeight="1" s="22">
      <c r="A180" s="17">
        <f>IF(C180="","",COUNTA(($C$8:C180)))</f>
        <v/>
      </c>
      <c r="B180" s="19" t="inlineStr">
        <is>
          <t>Provide Ceiling Hung Toilet Partions</t>
        </is>
      </c>
      <c r="C180" s="93" t="n">
        <v>2</v>
      </c>
      <c r="D180" s="55" t="inlineStr">
        <is>
          <t>EA</t>
        </is>
      </c>
      <c r="E180" s="94" t="n">
        <v>90</v>
      </c>
      <c r="F180" s="94" t="n">
        <v>190</v>
      </c>
      <c r="G180" s="94">
        <f>C180*E180</f>
        <v/>
      </c>
      <c r="H180" s="95">
        <f>C180*F180</f>
        <v/>
      </c>
      <c r="I180" s="96">
        <f>G180+H180</f>
        <v/>
      </c>
      <c r="J180" s="102" t="n"/>
      <c r="K180" s="12" t="n"/>
      <c r="L180" s="12" t="n"/>
    </row>
    <row r="181" ht="15.5" customFormat="1" customHeight="1" s="22">
      <c r="A181" s="17">
        <f>IF(C181="","",COUNTA(($C$8:C181)))</f>
        <v/>
      </c>
      <c r="B181" s="19" t="inlineStr">
        <is>
          <t xml:space="preserve">Provide Urinal Screen </t>
        </is>
      </c>
      <c r="C181" s="93" t="n">
        <v>2</v>
      </c>
      <c r="D181" s="55" t="inlineStr">
        <is>
          <t>LF</t>
        </is>
      </c>
      <c r="E181" s="94" t="n">
        <v>40</v>
      </c>
      <c r="F181" s="94" t="n">
        <v>90</v>
      </c>
      <c r="G181" s="94">
        <f>C181*E181</f>
        <v/>
      </c>
      <c r="H181" s="95">
        <f>C181*F181</f>
        <v/>
      </c>
      <c r="I181" s="96">
        <f>G181+H181</f>
        <v/>
      </c>
      <c r="J181" s="102" t="n"/>
      <c r="K181" s="12" t="n"/>
      <c r="L181" s="12" t="n"/>
    </row>
    <row r="182" ht="15.5" customFormat="1" customHeight="1" s="22">
      <c r="A182" s="17">
        <f>IF(C182="","",COUNTA(($C$8:C182)))</f>
        <v/>
      </c>
      <c r="B182" s="19" t="inlineStr">
        <is>
          <t xml:space="preserve">Provide Toilet Tissue Dispenser </t>
        </is>
      </c>
      <c r="C182" s="93" t="n">
        <v>2</v>
      </c>
      <c r="D182" s="55" t="inlineStr">
        <is>
          <t>EA</t>
        </is>
      </c>
      <c r="E182" s="94" t="n">
        <v>30</v>
      </c>
      <c r="F182" s="94" t="n">
        <v>40</v>
      </c>
      <c r="G182" s="94" t="n">
        <v>100</v>
      </c>
      <c r="H182" s="95">
        <f>C182*F182</f>
        <v/>
      </c>
      <c r="I182" s="96">
        <f>G182+H182</f>
        <v/>
      </c>
      <c r="J182" s="102" t="n"/>
      <c r="K182" s="12" t="n"/>
      <c r="L182" s="12" t="n"/>
    </row>
    <row r="183" ht="15.5" customFormat="1" customHeight="1" s="22">
      <c r="A183" s="17">
        <f>IF(C183="","",COUNTA(($C$8:C183)))</f>
        <v/>
      </c>
      <c r="B183" s="19" t="inlineStr">
        <is>
          <t xml:space="preserve">Provide Grab Bars </t>
        </is>
      </c>
      <c r="C183" s="93" t="n">
        <v>2</v>
      </c>
      <c r="D183" s="55" t="inlineStr">
        <is>
          <t>EA</t>
        </is>
      </c>
      <c r="E183" s="94" t="n">
        <v>70</v>
      </c>
      <c r="F183" s="94" t="n">
        <v>150</v>
      </c>
      <c r="G183" s="94" t="n">
        <v>100</v>
      </c>
      <c r="H183" s="95">
        <f>C183*F183</f>
        <v/>
      </c>
      <c r="I183" s="96">
        <f>G183+H183</f>
        <v/>
      </c>
      <c r="J183" s="102" t="n"/>
      <c r="K183" s="12" t="n"/>
      <c r="L183" s="12" t="n"/>
    </row>
    <row r="184" ht="15.5" customFormat="1" customHeight="1" s="22">
      <c r="A184" s="17">
        <f>IF(C184="","",COUNTA(($C$8:C184)))</f>
        <v/>
      </c>
      <c r="B184" s="19" t="inlineStr">
        <is>
          <t xml:space="preserve">Provide Sanitary Napkin Disposal Unit Unit Surface Mounted </t>
        </is>
      </c>
      <c r="C184" s="93" t="n">
        <v>1</v>
      </c>
      <c r="D184" s="55" t="inlineStr">
        <is>
          <t>EA</t>
        </is>
      </c>
      <c r="E184" s="94" t="n">
        <v>40</v>
      </c>
      <c r="F184" s="94" t="n">
        <v>65</v>
      </c>
      <c r="G184" s="94">
        <f>C184*E184</f>
        <v/>
      </c>
      <c r="H184" s="95">
        <f>C184*F184</f>
        <v/>
      </c>
      <c r="I184" s="96">
        <f>G184+H184</f>
        <v/>
      </c>
      <c r="J184" s="102" t="n"/>
      <c r="K184" s="12" t="n"/>
      <c r="L184" s="12" t="n"/>
    </row>
    <row r="185" ht="15.5" customFormat="1" customHeight="1" s="22">
      <c r="A185" s="17">
        <f>IF(C185="","",COUNTA(($C$8:C185)))</f>
        <v/>
      </c>
      <c r="B185" s="19" t="inlineStr">
        <is>
          <t xml:space="preserve">Provide Paper Towel Dispenser Recessed Mounted </t>
        </is>
      </c>
      <c r="C185" s="93" t="n">
        <v>1</v>
      </c>
      <c r="D185" s="55" t="inlineStr">
        <is>
          <t>EA</t>
        </is>
      </c>
      <c r="E185" s="94" t="n">
        <v>100</v>
      </c>
      <c r="F185" s="94" t="n">
        <v>250</v>
      </c>
      <c r="G185" s="94">
        <f>C185*E185</f>
        <v/>
      </c>
      <c r="H185" s="95">
        <f>C185*F185</f>
        <v/>
      </c>
      <c r="I185" s="96">
        <f>G185+H185</f>
        <v/>
      </c>
      <c r="J185" s="102" t="n"/>
      <c r="K185" s="12" t="n"/>
      <c r="L185" s="12" t="n"/>
    </row>
    <row r="186" ht="15.5" customFormat="1" customHeight="1" s="22">
      <c r="A186" s="17">
        <f>IF(C186="","",COUNTA(($C$8:C186)))</f>
        <v/>
      </c>
      <c r="B186" s="19" t="inlineStr">
        <is>
          <t>3'H X 4' - 8"W Mirror Glass</t>
        </is>
      </c>
      <c r="C186" s="93" t="n">
        <v>1</v>
      </c>
      <c r="D186" s="55" t="inlineStr">
        <is>
          <t>EA</t>
        </is>
      </c>
      <c r="E186" s="94" t="n">
        <v>100</v>
      </c>
      <c r="F186" s="94" t="n">
        <v>300</v>
      </c>
      <c r="G186" s="94">
        <f>C186*E186</f>
        <v/>
      </c>
      <c r="H186" s="95">
        <f>C186*F186</f>
        <v/>
      </c>
      <c r="I186" s="96">
        <f>G186+H186</f>
        <v/>
      </c>
      <c r="J186" s="102" t="n"/>
      <c r="K186" s="12" t="n"/>
      <c r="L186" s="12" t="n"/>
    </row>
    <row r="187" ht="15.5" customFormat="1" customHeight="1" s="22">
      <c r="A187" s="17">
        <f>IF(C187="","",COUNTA(($C$8:C187)))</f>
        <v/>
      </c>
      <c r="B187" s="19" t="n"/>
      <c r="C187" s="93" t="n"/>
      <c r="D187" s="55" t="n"/>
      <c r="E187" s="94" t="n"/>
      <c r="F187" s="94" t="n"/>
      <c r="G187" s="94" t="n"/>
      <c r="H187" s="95" t="n"/>
      <c r="I187" s="96" t="n"/>
      <c r="J187" s="102" t="n"/>
      <c r="K187" s="12" t="n"/>
      <c r="L187" s="12" t="n"/>
    </row>
    <row r="188" ht="18.5" customFormat="1" customHeight="1" s="22">
      <c r="A188" s="17">
        <f>IF(C188="","",COUNTA(($C$8:C188)))</f>
        <v/>
      </c>
      <c r="B188" s="32" t="inlineStr">
        <is>
          <t>Other</t>
        </is>
      </c>
      <c r="C188" s="93" t="n"/>
      <c r="D188" s="55" t="n"/>
      <c r="E188" s="94" t="n"/>
      <c r="F188" s="94" t="n"/>
      <c r="G188" s="94" t="n"/>
      <c r="H188" s="95" t="n"/>
      <c r="I188" s="96" t="n"/>
      <c r="J188" s="102" t="n"/>
      <c r="K188" s="12" t="n"/>
      <c r="L188" s="12" t="n"/>
    </row>
    <row r="189" ht="15.5" customFormat="1" customHeight="1" s="22">
      <c r="A189" s="17">
        <f>IF(C189="","",COUNTA(($C$8:C189)))</f>
        <v/>
      </c>
      <c r="B189" s="19" t="inlineStr">
        <is>
          <t xml:space="preserve">Provide Architectural Plastic - Laminate Casework </t>
        </is>
      </c>
      <c r="C189" s="93" t="n">
        <v>35</v>
      </c>
      <c r="D189" s="55" t="inlineStr">
        <is>
          <t>SF</t>
        </is>
      </c>
      <c r="E189" s="94" t="n">
        <v>30</v>
      </c>
      <c r="F189" s="94" t="n">
        <v>189</v>
      </c>
      <c r="G189" s="94" t="n">
        <v>100</v>
      </c>
      <c r="H189" s="95">
        <f>C189*F189</f>
        <v/>
      </c>
      <c r="I189" s="96">
        <f>G189+H189</f>
        <v/>
      </c>
      <c r="J189" s="102" t="n"/>
      <c r="K189" s="12" t="n"/>
      <c r="L189" s="12" t="n"/>
    </row>
    <row r="190" ht="15.5" customFormat="1" customHeight="1" s="22">
      <c r="A190" s="17">
        <f>IF(C190="","",COUNTA(($C$8:C190)))</f>
        <v/>
      </c>
      <c r="B190" s="19" t="inlineStr">
        <is>
          <t>Provide Semi - Recessed Class A Fire Extinguisher Cabinet</t>
        </is>
      </c>
      <c r="C190" s="93" t="n">
        <v>1</v>
      </c>
      <c r="D190" s="55" t="inlineStr">
        <is>
          <t>EA</t>
        </is>
      </c>
      <c r="E190" s="94" t="n">
        <v>90</v>
      </c>
      <c r="F190" s="94" t="n">
        <v>220</v>
      </c>
      <c r="G190" s="94" t="n">
        <v>100</v>
      </c>
      <c r="H190" s="95">
        <f>C190*F190</f>
        <v/>
      </c>
      <c r="I190" s="96">
        <f>G190+H190</f>
        <v/>
      </c>
      <c r="J190" s="102" t="n"/>
      <c r="K190" s="12" t="n"/>
      <c r="L190" s="12" t="n"/>
    </row>
    <row r="191" ht="15.5" customFormat="1" customHeight="1" s="22">
      <c r="A191" s="17">
        <f>IF(C191="","",COUNTA(($C$8:C191)))</f>
        <v/>
      </c>
      <c r="B191" s="19" t="inlineStr">
        <is>
          <t xml:space="preserve">Provide Coner Guards ; Fisnish Color To Match Adjcent Wall </t>
        </is>
      </c>
      <c r="C191" s="93" t="n">
        <v>8</v>
      </c>
      <c r="D191" s="55" t="inlineStr">
        <is>
          <t>EA</t>
        </is>
      </c>
      <c r="E191" s="94" t="n">
        <v>50</v>
      </c>
      <c r="F191" s="94" t="n">
        <v>90</v>
      </c>
      <c r="G191" s="94" t="n">
        <v>100</v>
      </c>
      <c r="H191" s="95">
        <f>C191*F191</f>
        <v/>
      </c>
      <c r="I191" s="96">
        <f>G191+H191</f>
        <v/>
      </c>
      <c r="J191" s="102" t="n"/>
      <c r="K191" s="12" t="n"/>
      <c r="L191" s="12" t="n"/>
    </row>
    <row r="192" ht="15.5" customFormat="1" customHeight="1" s="22">
      <c r="A192" s="17">
        <f>IF(C192="","",COUNTA(($C$8:C192)))</f>
        <v/>
      </c>
      <c r="B192" s="19" t="inlineStr">
        <is>
          <t>5'H X 3'W - GiLF Shop Mirror Glass</t>
        </is>
      </c>
      <c r="C192" s="93" t="n">
        <v>1</v>
      </c>
      <c r="D192" s="55" t="inlineStr">
        <is>
          <t>EA</t>
        </is>
      </c>
      <c r="E192" s="94" t="n">
        <v>120</v>
      </c>
      <c r="F192" s="94" t="n">
        <v>350</v>
      </c>
      <c r="G192" s="94" t="n">
        <v>100</v>
      </c>
      <c r="H192" s="95">
        <f>C192*F192</f>
        <v/>
      </c>
      <c r="I192" s="96">
        <f>G192+H192</f>
        <v/>
      </c>
      <c r="J192" s="102" t="n"/>
      <c r="K192" s="12" t="n"/>
      <c r="L192" s="12" t="n"/>
    </row>
    <row r="193" ht="15.5" customFormat="1" customHeight="1" s="22">
      <c r="A193" s="17">
        <f>IF(C193="","",COUNTA(($C$8:C193)))</f>
        <v/>
      </c>
      <c r="B193" s="19" t="inlineStr">
        <is>
          <t>Provide Square ADA Push Button Bollard Post With Push Plates</t>
        </is>
      </c>
      <c r="C193" s="93" t="n">
        <v>1</v>
      </c>
      <c r="D193" s="55" t="inlineStr">
        <is>
          <t>EA</t>
        </is>
      </c>
      <c r="E193" s="94" t="n">
        <v>50</v>
      </c>
      <c r="F193" s="94" t="n">
        <v>120</v>
      </c>
      <c r="G193" s="94" t="n">
        <v>100</v>
      </c>
      <c r="H193" s="95">
        <f>C193*F193</f>
        <v/>
      </c>
      <c r="I193" s="96">
        <f>G193+H193</f>
        <v/>
      </c>
      <c r="J193" s="102" t="n"/>
      <c r="K193" s="12" t="n"/>
      <c r="L193" s="12" t="n"/>
    </row>
    <row r="194" ht="15.5" customFormat="1" customHeight="1" s="22">
      <c r="A194" s="17">
        <f>IF(C194="","",COUNTA(($C$8:C194)))</f>
        <v/>
      </c>
      <c r="B194" s="19" t="inlineStr">
        <is>
          <t>Provide Seat Cover Dispenser CFCI</t>
        </is>
      </c>
      <c r="C194" s="93" t="n">
        <v>1</v>
      </c>
      <c r="D194" s="55" t="inlineStr">
        <is>
          <t>EA</t>
        </is>
      </c>
      <c r="E194" s="94" t="n">
        <v>90</v>
      </c>
      <c r="F194" s="94" t="n">
        <v>200</v>
      </c>
      <c r="G194" s="94" t="n">
        <v>100</v>
      </c>
      <c r="H194" s="95">
        <f>C194*F194</f>
        <v/>
      </c>
      <c r="I194" s="96">
        <f>G194+H194</f>
        <v/>
      </c>
      <c r="J194" s="102" t="n"/>
      <c r="K194" s="12" t="n"/>
      <c r="L194" s="12" t="n"/>
    </row>
    <row r="195" ht="15.5" customFormat="1" customHeight="1" s="22">
      <c r="A195" s="17">
        <f>IF(C195="","",COUNTA(($C$8:C195)))</f>
        <v/>
      </c>
      <c r="B195" s="19" t="inlineStr">
        <is>
          <t>D-02-1 - Sign Type - S1 - Reception</t>
        </is>
      </c>
      <c r="C195" s="93" t="n">
        <v>1</v>
      </c>
      <c r="D195" s="55" t="inlineStr">
        <is>
          <t>EA</t>
        </is>
      </c>
      <c r="E195" s="94" t="n">
        <v>70</v>
      </c>
      <c r="F195" s="94" t="n">
        <v>110</v>
      </c>
      <c r="G195" s="94" t="n">
        <v>100</v>
      </c>
      <c r="H195" s="95">
        <f>C195*F195</f>
        <v/>
      </c>
      <c r="I195" s="96">
        <f>G195+H195</f>
        <v/>
      </c>
      <c r="J195" s="102" t="n"/>
      <c r="K195" s="12" t="n"/>
      <c r="L195" s="12" t="n"/>
    </row>
    <row r="196" ht="15.5" customFormat="1" customHeight="1" s="22">
      <c r="A196" s="17">
        <f>IF(C196="","",COUNTA(($C$8:C196)))</f>
        <v/>
      </c>
      <c r="B196" s="19" t="inlineStr">
        <is>
          <t>D-03-1 - Sign Type - S1 - Copier/Records/Storage</t>
        </is>
      </c>
      <c r="C196" s="93" t="n">
        <v>1</v>
      </c>
      <c r="D196" s="55" t="inlineStr">
        <is>
          <t>EA</t>
        </is>
      </c>
      <c r="E196" s="94" t="n">
        <v>70</v>
      </c>
      <c r="F196" s="94" t="n">
        <v>110</v>
      </c>
      <c r="G196" s="94" t="n">
        <v>100</v>
      </c>
      <c r="H196" s="95">
        <f>C196*F196</f>
        <v/>
      </c>
      <c r="I196" s="96">
        <f>G196+H196</f>
        <v/>
      </c>
      <c r="J196" s="102" t="n"/>
      <c r="K196" s="12" t="n"/>
      <c r="L196" s="12" t="n"/>
    </row>
    <row r="197" ht="15.5" customFormat="1" customHeight="1" s="22">
      <c r="A197" s="17">
        <f>IF(C197="","",COUNTA(($C$8:C197)))</f>
        <v/>
      </c>
      <c r="B197" s="19" t="inlineStr">
        <is>
          <t>D-04-1 - Sign Type - S1 - Waiting</t>
        </is>
      </c>
      <c r="C197" s="93" t="n">
        <v>1</v>
      </c>
      <c r="D197" s="55" t="inlineStr">
        <is>
          <t>EA</t>
        </is>
      </c>
      <c r="E197" s="94" t="n">
        <v>70</v>
      </c>
      <c r="F197" s="94" t="n">
        <v>110</v>
      </c>
      <c r="G197" s="94" t="n">
        <v>100</v>
      </c>
      <c r="H197" s="95">
        <f>C197*F197</f>
        <v/>
      </c>
      <c r="I197" s="96">
        <f>G197+H197</f>
        <v/>
      </c>
      <c r="J197" s="102" t="n"/>
      <c r="K197" s="12" t="n"/>
      <c r="L197" s="12" t="n"/>
    </row>
    <row r="198" ht="15.5" customFormat="1" customHeight="1" s="22">
      <c r="A198" s="17">
        <f>IF(C198="","",COUNTA(($C$8:C198)))</f>
        <v/>
      </c>
      <c r="B198" s="19" t="inlineStr">
        <is>
          <t>D-05-1 - Sign Type - S1 - Office 1</t>
        </is>
      </c>
      <c r="C198" s="93" t="n">
        <v>1</v>
      </c>
      <c r="D198" s="55" t="inlineStr">
        <is>
          <t>EA</t>
        </is>
      </c>
      <c r="E198" s="94" t="n">
        <v>70</v>
      </c>
      <c r="F198" s="94" t="n">
        <v>110</v>
      </c>
      <c r="G198" s="94" t="n">
        <v>100</v>
      </c>
      <c r="H198" s="95">
        <f>C198*F198</f>
        <v/>
      </c>
      <c r="I198" s="96">
        <f>G198+H198</f>
        <v/>
      </c>
      <c r="J198" s="102" t="n"/>
      <c r="K198" s="12" t="n"/>
      <c r="L198" s="12" t="n"/>
    </row>
    <row r="199" ht="15.5" customFormat="1" customHeight="1" s="22">
      <c r="A199" s="17">
        <f>IF(C199="","",COUNTA(($C$8:C199)))</f>
        <v/>
      </c>
      <c r="B199" s="19" t="inlineStr">
        <is>
          <t>D-06-1 - Sign Type - S1 - Exam Room 1</t>
        </is>
      </c>
      <c r="C199" s="93" t="n">
        <v>1</v>
      </c>
      <c r="D199" s="55" t="inlineStr">
        <is>
          <t>EA</t>
        </is>
      </c>
      <c r="E199" s="94" t="n">
        <v>70</v>
      </c>
      <c r="F199" s="94" t="n">
        <v>110</v>
      </c>
      <c r="G199" s="94" t="n">
        <v>100</v>
      </c>
      <c r="H199" s="95">
        <f>C199*F199</f>
        <v/>
      </c>
      <c r="I199" s="96">
        <f>G199+H199</f>
        <v/>
      </c>
      <c r="J199" s="102" t="n"/>
      <c r="K199" s="12" t="n"/>
      <c r="L199" s="12" t="n"/>
    </row>
    <row r="200" ht="15.5" customFormat="1" customHeight="1" s="22">
      <c r="A200" s="17">
        <f>IF(C200="","",COUNTA(($C$8:C200)))</f>
        <v/>
      </c>
      <c r="B200" s="19" t="inlineStr">
        <is>
          <t>D-07-1 - Sign Type - S1 - Restroom</t>
        </is>
      </c>
      <c r="C200" s="93" t="n">
        <v>1</v>
      </c>
      <c r="D200" s="55" t="inlineStr">
        <is>
          <t>EA</t>
        </is>
      </c>
      <c r="E200" s="94" t="n">
        <v>70</v>
      </c>
      <c r="F200" s="94" t="n">
        <v>110</v>
      </c>
      <c r="G200" s="94" t="n">
        <v>100</v>
      </c>
      <c r="H200" s="95">
        <f>C200*F200</f>
        <v/>
      </c>
      <c r="I200" s="96">
        <f>G200+H200</f>
        <v/>
      </c>
      <c r="J200" s="102" t="n"/>
      <c r="K200" s="12" t="n"/>
      <c r="L200" s="12" t="n"/>
    </row>
    <row r="201" ht="15.5" customFormat="1" customHeight="1" s="22">
      <c r="A201" s="17">
        <f>IF(C201="","",COUNTA(($C$8:C201)))</f>
        <v/>
      </c>
      <c r="B201" s="19" t="inlineStr">
        <is>
          <t>D-08-1 - Sign Type - S1 - Exam Room 2</t>
        </is>
      </c>
      <c r="C201" s="93" t="n">
        <v>1</v>
      </c>
      <c r="D201" s="55" t="inlineStr">
        <is>
          <t>EA</t>
        </is>
      </c>
      <c r="E201" s="94" t="n">
        <v>70</v>
      </c>
      <c r="F201" s="94" t="n">
        <v>110</v>
      </c>
      <c r="G201" s="94" t="n">
        <v>100</v>
      </c>
      <c r="H201" s="95">
        <f>C201*F201</f>
        <v/>
      </c>
      <c r="I201" s="96">
        <f>G201+H201</f>
        <v/>
      </c>
      <c r="J201" s="102" t="n"/>
      <c r="K201" s="12" t="n"/>
      <c r="L201" s="12" t="n"/>
    </row>
    <row r="202" ht="15.5" customFormat="1" customHeight="1" s="22">
      <c r="A202" s="17">
        <f>IF(C202="","",COUNTA(($C$8:C202)))</f>
        <v/>
      </c>
      <c r="B202" s="19" t="inlineStr">
        <is>
          <t>D-09-1 - Sign Type - S1 - Office 2</t>
        </is>
      </c>
      <c r="C202" s="93" t="n">
        <v>1</v>
      </c>
      <c r="D202" s="55" t="inlineStr">
        <is>
          <t>EA</t>
        </is>
      </c>
      <c r="E202" s="94" t="n">
        <v>70</v>
      </c>
      <c r="F202" s="94" t="n">
        <v>110</v>
      </c>
      <c r="G202" s="94" t="n">
        <v>100</v>
      </c>
      <c r="H202" s="95">
        <f>C202*F202</f>
        <v/>
      </c>
      <c r="I202" s="96">
        <f>G202+H202</f>
        <v/>
      </c>
      <c r="J202" s="102" t="n"/>
      <c r="K202" s="12" t="n"/>
      <c r="L202" s="12" t="n"/>
    </row>
    <row r="203" ht="15.5" customFormat="1" customHeight="1" s="22">
      <c r="A203" s="17">
        <f>IF(C203="","",COUNTA(($C$8:C203)))</f>
        <v/>
      </c>
      <c r="B203" s="19" t="inlineStr">
        <is>
          <t>D-09-2 - Sign Type - S1 - Office 2</t>
        </is>
      </c>
      <c r="C203" s="93" t="n">
        <v>1</v>
      </c>
      <c r="D203" s="55" t="inlineStr">
        <is>
          <t>EA</t>
        </is>
      </c>
      <c r="E203" s="94" t="n">
        <v>70</v>
      </c>
      <c r="F203" s="94" t="n">
        <v>110</v>
      </c>
      <c r="G203" s="94" t="n">
        <v>100</v>
      </c>
      <c r="H203" s="95">
        <f>C203*F203</f>
        <v/>
      </c>
      <c r="I203" s="96">
        <f>G203+H203</f>
        <v/>
      </c>
      <c r="J203" s="102" t="n"/>
      <c r="K203" s="12" t="n"/>
      <c r="L203" s="12" t="n"/>
    </row>
    <row r="204" ht="15.5" customFormat="1" customHeight="1" s="22">
      <c r="A204" s="17">
        <f>IF(C204="","",COUNTA(($C$8:C204)))</f>
        <v/>
      </c>
      <c r="B204" s="19" t="inlineStr">
        <is>
          <t>D-10-1 - Sign Type - S1 - Office 6</t>
        </is>
      </c>
      <c r="C204" s="93" t="n">
        <v>1</v>
      </c>
      <c r="D204" s="55" t="inlineStr">
        <is>
          <t>EA</t>
        </is>
      </c>
      <c r="E204" s="94" t="n">
        <v>70</v>
      </c>
      <c r="F204" s="94" t="n">
        <v>110</v>
      </c>
      <c r="G204" s="94" t="n">
        <v>100</v>
      </c>
      <c r="H204" s="95">
        <f>C204*F204</f>
        <v/>
      </c>
      <c r="I204" s="96">
        <f>G204+H204</f>
        <v/>
      </c>
      <c r="J204" s="102" t="n"/>
      <c r="K204" s="12" t="n"/>
      <c r="L204" s="12" t="n"/>
    </row>
    <row r="205" ht="15.5" customFormat="1" customHeight="1" s="22">
      <c r="A205" s="17">
        <f>IF(C205="","",COUNTA(($C$8:C205)))</f>
        <v/>
      </c>
      <c r="B205" s="19" t="inlineStr">
        <is>
          <t>D-11-1 - Sign Type - S1 - Office 6</t>
        </is>
      </c>
      <c r="C205" s="93" t="n">
        <v>1</v>
      </c>
      <c r="D205" s="55" t="inlineStr">
        <is>
          <t>EA</t>
        </is>
      </c>
      <c r="E205" s="94" t="n">
        <v>70</v>
      </c>
      <c r="F205" s="94" t="n">
        <v>110</v>
      </c>
      <c r="G205" s="94" t="n">
        <v>100</v>
      </c>
      <c r="H205" s="95">
        <f>C205*F205</f>
        <v/>
      </c>
      <c r="I205" s="96">
        <f>G205+H205</f>
        <v/>
      </c>
      <c r="J205" s="102" t="n"/>
      <c r="K205" s="12" t="n"/>
      <c r="L205" s="12" t="n"/>
    </row>
    <row r="206" ht="15.5" customFormat="1" customHeight="1" s="22">
      <c r="A206" s="17">
        <f>IF(C206="","",COUNTA(($C$8:C206)))</f>
        <v/>
      </c>
      <c r="B206" s="19" t="inlineStr">
        <is>
          <t>D-12-1 - Sign Type - S1 - Office 6</t>
        </is>
      </c>
      <c r="C206" s="93" t="n">
        <v>1</v>
      </c>
      <c r="D206" s="55" t="inlineStr">
        <is>
          <t>EA</t>
        </is>
      </c>
      <c r="E206" s="94" t="n">
        <v>70</v>
      </c>
      <c r="F206" s="94" t="n">
        <v>110</v>
      </c>
      <c r="G206" s="94" t="n">
        <v>100</v>
      </c>
      <c r="H206" s="95">
        <f>C206*F206</f>
        <v/>
      </c>
      <c r="I206" s="96">
        <f>G206+H206</f>
        <v/>
      </c>
      <c r="J206" s="102" t="n"/>
      <c r="K206" s="12" t="n"/>
      <c r="L206" s="12" t="n"/>
    </row>
    <row r="207" ht="15.5" customFormat="1" customHeight="1" s="22">
      <c r="A207" s="17">
        <f>IF(C207="","",COUNTA(($C$8:C207)))</f>
        <v/>
      </c>
      <c r="B207" s="19" t="inlineStr">
        <is>
          <t>D-13-1 - Sign Type - S1 - Office 6</t>
        </is>
      </c>
      <c r="C207" s="93" t="n">
        <v>1</v>
      </c>
      <c r="D207" s="55" t="inlineStr">
        <is>
          <t>EA</t>
        </is>
      </c>
      <c r="E207" s="94" t="n">
        <v>70</v>
      </c>
      <c r="F207" s="94" t="n">
        <v>110</v>
      </c>
      <c r="G207" s="94" t="n">
        <v>100</v>
      </c>
      <c r="H207" s="95">
        <f>C207*F207</f>
        <v/>
      </c>
      <c r="I207" s="96">
        <f>G207+H207</f>
        <v/>
      </c>
      <c r="J207" s="102" t="n"/>
      <c r="K207" s="12" t="n"/>
      <c r="L207" s="12" t="n"/>
    </row>
    <row r="208" ht="15.5" customFormat="1" customHeight="1" s="22">
      <c r="A208" s="17">
        <f>IF(C208="","",COUNTA(($C$8:C208)))</f>
        <v/>
      </c>
      <c r="B208" s="19" t="inlineStr">
        <is>
          <t>D-14-1 - Sign Type - S1 - Office 7</t>
        </is>
      </c>
      <c r="C208" s="93" t="n">
        <v>1</v>
      </c>
      <c r="D208" s="55" t="inlineStr">
        <is>
          <t>EA</t>
        </is>
      </c>
      <c r="E208" s="94" t="n">
        <v>70</v>
      </c>
      <c r="F208" s="94" t="n">
        <v>110</v>
      </c>
      <c r="G208" s="94" t="n">
        <v>100</v>
      </c>
      <c r="H208" s="95">
        <f>C208*F208</f>
        <v/>
      </c>
      <c r="I208" s="96">
        <f>G208+H208</f>
        <v/>
      </c>
      <c r="J208" s="102" t="n"/>
      <c r="K208" s="12" t="n"/>
      <c r="L208" s="12" t="n"/>
    </row>
    <row r="209" ht="15.5" customFormat="1" customHeight="1" s="22">
      <c r="A209" s="17">
        <f>IF(C209="","",COUNTA(($C$8:C209)))</f>
        <v/>
      </c>
      <c r="B209" s="19" t="inlineStr">
        <is>
          <t>D-17-1 - Sign Type - RR-4 - Men Restroom</t>
        </is>
      </c>
      <c r="C209" s="93" t="n">
        <v>1</v>
      </c>
      <c r="D209" s="55" t="inlineStr">
        <is>
          <t>EA</t>
        </is>
      </c>
      <c r="E209" s="94" t="n">
        <v>70</v>
      </c>
      <c r="F209" s="94" t="n">
        <v>110</v>
      </c>
      <c r="G209" s="94" t="n">
        <v>100</v>
      </c>
      <c r="H209" s="95">
        <f>C209*F209</f>
        <v/>
      </c>
      <c r="I209" s="96">
        <f>G209+H209</f>
        <v/>
      </c>
      <c r="J209" s="102" t="n"/>
      <c r="K209" s="12" t="n"/>
      <c r="L209" s="12" t="n"/>
    </row>
    <row r="210" ht="15.5" customFormat="1" customHeight="1" s="22">
      <c r="A210" s="17">
        <f>IF(C210="","",COUNTA(($C$8:C210)))</f>
        <v/>
      </c>
      <c r="B210" s="19" t="inlineStr">
        <is>
          <t>D-15-1 - Sign Type - S1 - Cubbies</t>
        </is>
      </c>
      <c r="C210" s="93" t="n">
        <v>1</v>
      </c>
      <c r="D210" s="55" t="inlineStr">
        <is>
          <t>EA</t>
        </is>
      </c>
      <c r="E210" s="94" t="n">
        <v>70</v>
      </c>
      <c r="F210" s="94" t="n">
        <v>110</v>
      </c>
      <c r="G210" s="94" t="n">
        <v>100</v>
      </c>
      <c r="H210" s="95">
        <f>C210*F210</f>
        <v/>
      </c>
      <c r="I210" s="96">
        <f>G210+H210</f>
        <v/>
      </c>
      <c r="J210" s="102" t="n"/>
      <c r="K210" s="12" t="n"/>
      <c r="L210" s="12" t="n"/>
    </row>
    <row r="211" ht="15.5" customFormat="1" customHeight="1" s="22">
      <c r="A211" s="17">
        <f>IF(C211="","",COUNTA(($C$8:C211)))</f>
        <v/>
      </c>
      <c r="B211" s="19" t="inlineStr">
        <is>
          <t>D-17-2 - Sign Type - RR-2 - Men Restroom</t>
        </is>
      </c>
      <c r="C211" s="93" t="n">
        <v>1</v>
      </c>
      <c r="D211" s="55" t="inlineStr">
        <is>
          <t>EA</t>
        </is>
      </c>
      <c r="E211" s="94" t="n">
        <v>70</v>
      </c>
      <c r="F211" s="94" t="n">
        <v>110</v>
      </c>
      <c r="G211" s="94" t="n">
        <v>100</v>
      </c>
      <c r="H211" s="95">
        <f>C211*F211</f>
        <v/>
      </c>
      <c r="I211" s="96">
        <f>G211+H211</f>
        <v/>
      </c>
      <c r="J211" s="102" t="n"/>
      <c r="K211" s="12" t="n"/>
      <c r="L211" s="12" t="n"/>
    </row>
    <row r="212" ht="15.5" customFormat="1" customHeight="1" s="22">
      <c r="A212" s="17">
        <f>IF(C212="","",COUNTA(($C$8:C212)))</f>
        <v/>
      </c>
      <c r="B212" s="19" t="inlineStr">
        <is>
          <t>D-18-1 - Sign Type - RR-4 - Women Restroom</t>
        </is>
      </c>
      <c r="C212" s="93" t="n">
        <v>1</v>
      </c>
      <c r="D212" s="55" t="inlineStr">
        <is>
          <t>EA</t>
        </is>
      </c>
      <c r="E212" s="94" t="n">
        <v>70</v>
      </c>
      <c r="F212" s="94" t="n">
        <v>110</v>
      </c>
      <c r="G212" s="94" t="n">
        <v>100</v>
      </c>
      <c r="H212" s="95">
        <f>C212*F212</f>
        <v/>
      </c>
      <c r="I212" s="96">
        <f>G212+H212</f>
        <v/>
      </c>
      <c r="J212" s="102" t="n"/>
      <c r="K212" s="12" t="n"/>
      <c r="L212" s="12" t="n"/>
    </row>
    <row r="213" ht="15.5" customFormat="1" customHeight="1" s="22">
      <c r="A213" s="17">
        <f>IF(C213="","",COUNTA(($C$8:C213)))</f>
        <v/>
      </c>
      <c r="B213" s="19" t="inlineStr">
        <is>
          <t>D-18-2 - Sign Type - RR-1 - Women Restroom</t>
        </is>
      </c>
      <c r="C213" s="93" t="n">
        <v>1</v>
      </c>
      <c r="D213" s="55" t="inlineStr">
        <is>
          <t>EA</t>
        </is>
      </c>
      <c r="E213" s="94" t="n">
        <v>70</v>
      </c>
      <c r="F213" s="94" t="n">
        <v>110</v>
      </c>
      <c r="G213" s="94" t="n">
        <v>100</v>
      </c>
      <c r="H213" s="95">
        <f>C213*F213</f>
        <v/>
      </c>
      <c r="I213" s="96">
        <f>G213+H213</f>
        <v/>
      </c>
      <c r="J213" s="102" t="n"/>
      <c r="K213" s="12" t="n"/>
      <c r="L213" s="12" t="n"/>
    </row>
    <row r="214" ht="15.5" customFormat="1" customHeight="1" s="22">
      <c r="A214" s="17">
        <f>IF(C214="","",COUNTA(($C$8:C214)))</f>
        <v/>
      </c>
      <c r="B214" s="19" t="inlineStr">
        <is>
          <t>D-20-1 - Sign Type - S-1 - U.S. Mail</t>
        </is>
      </c>
      <c r="C214" s="93" t="n">
        <v>1</v>
      </c>
      <c r="D214" s="55" t="inlineStr">
        <is>
          <t>EA</t>
        </is>
      </c>
      <c r="E214" s="94" t="n">
        <v>70</v>
      </c>
      <c r="F214" s="94" t="n">
        <v>110</v>
      </c>
      <c r="G214" s="94" t="n">
        <v>100</v>
      </c>
      <c r="H214" s="95">
        <f>C214*F214</f>
        <v/>
      </c>
      <c r="I214" s="96">
        <f>G214+H214</f>
        <v/>
      </c>
      <c r="J214" s="102" t="n"/>
      <c r="K214" s="12" t="n"/>
      <c r="L214" s="12" t="n"/>
    </row>
    <row r="215" ht="15.5" customFormat="1" customHeight="1" s="22">
      <c r="A215" s="17">
        <f>IF(C215="","",COUNTA(($C$8:C215)))</f>
        <v/>
      </c>
      <c r="B215" s="19" t="inlineStr">
        <is>
          <t>D-21-1 - Sign Type - S-1 - Package Storage</t>
        </is>
      </c>
      <c r="C215" s="93" t="n">
        <v>1</v>
      </c>
      <c r="D215" s="55" t="inlineStr">
        <is>
          <t>EA</t>
        </is>
      </c>
      <c r="E215" s="94" t="n">
        <v>70</v>
      </c>
      <c r="F215" s="94" t="n">
        <v>110</v>
      </c>
      <c r="G215" s="94" t="n">
        <v>100</v>
      </c>
      <c r="H215" s="95">
        <f>C215*F215</f>
        <v/>
      </c>
      <c r="I215" s="96">
        <f>G215+H215</f>
        <v/>
      </c>
      <c r="J215" s="102" t="n"/>
      <c r="K215" s="12" t="n"/>
      <c r="L215" s="12" t="n"/>
    </row>
    <row r="216" ht="15.5" customFormat="1" customHeight="1" s="22">
      <c r="A216" s="17">
        <f>IF(C216="","",COUNTA(($C$8:C216)))</f>
        <v/>
      </c>
      <c r="B216" s="19" t="inlineStr">
        <is>
          <t>D-22-1 - Sign Type - S-1 - Storage</t>
        </is>
      </c>
      <c r="C216" s="93" t="n">
        <v>1</v>
      </c>
      <c r="D216" s="55" t="inlineStr">
        <is>
          <t>EA</t>
        </is>
      </c>
      <c r="E216" s="94" t="n">
        <v>70</v>
      </c>
      <c r="F216" s="94" t="n">
        <v>110</v>
      </c>
      <c r="G216" s="94" t="n">
        <v>100</v>
      </c>
      <c r="H216" s="95">
        <f>C216*F216</f>
        <v/>
      </c>
      <c r="I216" s="96">
        <f>G216+H216</f>
        <v/>
      </c>
      <c r="J216" s="102" t="n"/>
      <c r="K216" s="12" t="n"/>
      <c r="L216" s="12" t="n"/>
    </row>
    <row r="217" ht="15.5" customFormat="1" customHeight="1" s="22">
      <c r="A217" s="17">
        <f>IF(C217="","",COUNTA(($C$8:C217)))</f>
        <v/>
      </c>
      <c r="B217" s="19" t="inlineStr">
        <is>
          <t>D-24-1 - Sign Type - S-1 - Library &amp; Computer</t>
        </is>
      </c>
      <c r="C217" s="93" t="n">
        <v>1</v>
      </c>
      <c r="D217" s="55" t="inlineStr">
        <is>
          <t>EA</t>
        </is>
      </c>
      <c r="E217" s="94" t="n">
        <v>70</v>
      </c>
      <c r="F217" s="94" t="n">
        <v>110</v>
      </c>
      <c r="G217" s="94" t="n">
        <v>100</v>
      </c>
      <c r="H217" s="95">
        <f>C217*F217</f>
        <v/>
      </c>
      <c r="I217" s="96">
        <f>G217+H217</f>
        <v/>
      </c>
      <c r="J217" s="102" t="n"/>
      <c r="K217" s="12" t="n"/>
      <c r="L217" s="12" t="n"/>
    </row>
    <row r="218" ht="15.5" customFormat="1" customHeight="1" s="22">
      <c r="A218" s="17">
        <f>IF(C218="","",COUNTA(($C$8:C218)))</f>
        <v/>
      </c>
      <c r="B218" s="19" t="inlineStr">
        <is>
          <t>D-25-1 - Sign Type - S-1 - Computer</t>
        </is>
      </c>
      <c r="C218" s="93" t="n">
        <v>1</v>
      </c>
      <c r="D218" s="55" t="inlineStr">
        <is>
          <t>EA</t>
        </is>
      </c>
      <c r="E218" s="94" t="n">
        <v>70</v>
      </c>
      <c r="F218" s="94" t="n">
        <v>110</v>
      </c>
      <c r="G218" s="94" t="n">
        <v>100</v>
      </c>
      <c r="H218" s="95">
        <f>C218*F218</f>
        <v/>
      </c>
      <c r="I218" s="96">
        <f>G218+H218</f>
        <v/>
      </c>
      <c r="J218" s="102" t="n"/>
      <c r="K218" s="12" t="n"/>
      <c r="L218" s="12" t="n"/>
    </row>
    <row r="219" ht="15.5" customFormat="1" customHeight="1" s="22">
      <c r="A219" s="17">
        <f>IF(C219="","",COUNTA(($C$8:C219)))</f>
        <v/>
      </c>
      <c r="B219" s="19" t="inlineStr">
        <is>
          <t>D-27-1 - Sign Type - S-1 - Dining Room</t>
        </is>
      </c>
      <c r="C219" s="93" t="n">
        <v>1</v>
      </c>
      <c r="D219" s="55" t="inlineStr">
        <is>
          <t>EA</t>
        </is>
      </c>
      <c r="E219" s="94" t="n">
        <v>70</v>
      </c>
      <c r="F219" s="94" t="n">
        <v>110</v>
      </c>
      <c r="G219" s="94" t="n">
        <v>100</v>
      </c>
      <c r="H219" s="95">
        <f>C219*F219</f>
        <v/>
      </c>
      <c r="I219" s="96">
        <f>G219+H219</f>
        <v/>
      </c>
      <c r="J219" s="102" t="n"/>
      <c r="K219" s="12" t="n"/>
      <c r="L219" s="12" t="n"/>
    </row>
    <row r="220" ht="15.5" customFormat="1" customHeight="1" s="22">
      <c r="A220" s="17">
        <f>IF(C220="","",COUNTA(($C$8:C220)))</f>
        <v/>
      </c>
      <c r="B220" s="19" t="inlineStr">
        <is>
          <t>D-27-1 - Sign Type - S-1 - Dining Room</t>
        </is>
      </c>
      <c r="C220" s="93" t="n">
        <v>1</v>
      </c>
      <c r="D220" s="55" t="inlineStr">
        <is>
          <t>EA</t>
        </is>
      </c>
      <c r="E220" s="94" t="n">
        <v>70</v>
      </c>
      <c r="F220" s="94" t="n">
        <v>110</v>
      </c>
      <c r="G220" s="94" t="n">
        <v>100</v>
      </c>
      <c r="H220" s="95">
        <f>C220*F220</f>
        <v/>
      </c>
      <c r="I220" s="96">
        <f>G220+H220</f>
        <v/>
      </c>
      <c r="J220" s="102" t="n"/>
      <c r="K220" s="12" t="n"/>
      <c r="L220" s="12" t="n"/>
    </row>
    <row r="221" ht="15.5" customFormat="1" customHeight="1" s="22">
      <c r="A221" s="17">
        <f>IF(C221="","",COUNTA(($C$8:C221)))</f>
        <v/>
      </c>
      <c r="B221" s="19" t="inlineStr">
        <is>
          <t>D-28-1 - Sign Type - S-1 - Office 8</t>
        </is>
      </c>
      <c r="C221" s="93" t="n">
        <v>1</v>
      </c>
      <c r="D221" s="55" t="inlineStr">
        <is>
          <t>EA</t>
        </is>
      </c>
      <c r="E221" s="94" t="n">
        <v>70</v>
      </c>
      <c r="F221" s="94" t="n">
        <v>110</v>
      </c>
      <c r="G221" s="94" t="n">
        <v>100</v>
      </c>
      <c r="H221" s="95">
        <f>C221*F221</f>
        <v/>
      </c>
      <c r="I221" s="96">
        <f>G221+H221</f>
        <v/>
      </c>
      <c r="J221" s="102" t="n"/>
      <c r="K221" s="12" t="n"/>
      <c r="L221" s="12" t="n"/>
    </row>
    <row r="222" ht="15.5" customFormat="1" customHeight="1" s="22">
      <c r="A222" s="17">
        <f>IF(C222="","",COUNTA(($C$8:C222)))</f>
        <v/>
      </c>
      <c r="B222" s="19" t="inlineStr">
        <is>
          <t>D-31-1 - Sign Type - S-1 - Janitor</t>
        </is>
      </c>
      <c r="C222" s="93" t="n">
        <v>1</v>
      </c>
      <c r="D222" s="55" t="inlineStr">
        <is>
          <t>EA</t>
        </is>
      </c>
      <c r="E222" s="94" t="n">
        <v>70</v>
      </c>
      <c r="F222" s="94" t="n">
        <v>110</v>
      </c>
      <c r="G222" s="94" t="n">
        <v>100</v>
      </c>
      <c r="H222" s="95">
        <f>C222*F222</f>
        <v/>
      </c>
      <c r="I222" s="96">
        <f>G222+H222</f>
        <v/>
      </c>
      <c r="J222" s="102" t="n"/>
      <c r="K222" s="12" t="n"/>
      <c r="L222" s="12" t="n"/>
    </row>
    <row r="223" ht="15.5" customFormat="1" customHeight="1" s="22">
      <c r="A223" s="17">
        <f>IF(C223="","",COUNTA(($C$8:C223)))</f>
        <v/>
      </c>
      <c r="B223" s="19" t="inlineStr">
        <is>
          <t>D-32-1 - Sign Type - S-1 - Beauty Salon</t>
        </is>
      </c>
      <c r="C223" s="93" t="n">
        <v>1</v>
      </c>
      <c r="D223" s="55" t="inlineStr">
        <is>
          <t>EA</t>
        </is>
      </c>
      <c r="E223" s="94" t="n">
        <v>70</v>
      </c>
      <c r="F223" s="94" t="n">
        <v>110</v>
      </c>
      <c r="G223" s="94" t="n">
        <v>100</v>
      </c>
      <c r="H223" s="95">
        <f>C223*F223</f>
        <v/>
      </c>
      <c r="I223" s="96">
        <f>G223+H223</f>
        <v/>
      </c>
      <c r="J223" s="102" t="n"/>
      <c r="K223" s="12" t="n"/>
      <c r="L223" s="12" t="n"/>
    </row>
    <row r="224" ht="15.5" customFormat="1" customHeight="1" s="22">
      <c r="A224" s="17">
        <f>IF(C224="","",COUNTA(($C$8:C224)))</f>
        <v/>
      </c>
      <c r="B224" s="19" t="inlineStr">
        <is>
          <t>D-34-1 - Sign Type - S-1 - GiLF Shop</t>
        </is>
      </c>
      <c r="C224" s="93" t="n">
        <v>1</v>
      </c>
      <c r="D224" s="55" t="inlineStr">
        <is>
          <t>EA</t>
        </is>
      </c>
      <c r="E224" s="94" t="n">
        <v>70</v>
      </c>
      <c r="F224" s="94" t="n">
        <v>110</v>
      </c>
      <c r="G224" s="94" t="n">
        <v>100</v>
      </c>
      <c r="H224" s="95">
        <f>C224*F224</f>
        <v/>
      </c>
      <c r="I224" s="96">
        <f>G224+H224</f>
        <v/>
      </c>
      <c r="J224" s="102" t="n"/>
      <c r="K224" s="12" t="n"/>
      <c r="L224" s="12" t="n"/>
    </row>
    <row r="225" ht="15.5" customFormat="1" customHeight="1" s="22">
      <c r="A225" s="17">
        <f>IF(C225="","",COUNTA(($C$8:C225)))</f>
        <v/>
      </c>
      <c r="B225" s="19" t="inlineStr">
        <is>
          <t>D-35-1 - Sign Type - S-1 - Storage</t>
        </is>
      </c>
      <c r="C225" s="93" t="n">
        <v>1</v>
      </c>
      <c r="D225" s="55" t="inlineStr">
        <is>
          <t>EA</t>
        </is>
      </c>
      <c r="E225" s="94" t="n">
        <v>70</v>
      </c>
      <c r="F225" s="94" t="n">
        <v>110</v>
      </c>
      <c r="G225" s="94" t="n">
        <v>100</v>
      </c>
      <c r="H225" s="95">
        <f>C225*F225</f>
        <v/>
      </c>
      <c r="I225" s="96">
        <f>G225+H225</f>
        <v/>
      </c>
      <c r="J225" s="102" t="n"/>
      <c r="K225" s="12" t="n"/>
      <c r="L225" s="12" t="n"/>
    </row>
    <row r="226" ht="15.5" customFormat="1" customHeight="1" s="22">
      <c r="A226" s="17">
        <f>IF(C226="","",COUNTA(($C$8:C226)))</f>
        <v/>
      </c>
      <c r="B226" s="19" t="n"/>
      <c r="C226" s="93" t="n"/>
      <c r="D226" s="55" t="n"/>
      <c r="E226" s="94" t="n"/>
      <c r="F226" s="94" t="n"/>
      <c r="G226" s="94" t="n"/>
      <c r="H226" s="95" t="n"/>
      <c r="I226" s="96" t="n"/>
      <c r="J226" s="102" t="n"/>
      <c r="K226" s="12" t="n"/>
      <c r="L226" s="12" t="n"/>
    </row>
    <row r="227" ht="18.75" customHeight="1">
      <c r="A227" s="17">
        <f>IF(C227="","",COUNTA(($C$8:C227)))</f>
        <v/>
      </c>
      <c r="B227" s="20" t="n"/>
      <c r="C227" s="93" t="n"/>
      <c r="D227" s="35" t="n"/>
      <c r="E227" s="35" t="n"/>
      <c r="F227" s="35" t="n"/>
      <c r="G227" s="35" t="n"/>
      <c r="H227" s="99" t="n"/>
      <c r="I227" s="100" t="n"/>
      <c r="J227" s="101">
        <f>SUM(I180:I226)</f>
        <v/>
      </c>
      <c r="K227" s="12" t="n"/>
      <c r="L227" s="12" t="n"/>
    </row>
    <row r="228" ht="35.15" customHeight="1">
      <c r="A228" s="17">
        <f>IF(C228="","",COUNTA(($C$8:C228)))</f>
        <v/>
      </c>
      <c r="B228" s="30" t="inlineStr">
        <is>
          <t>Division 11 — Equipment</t>
        </is>
      </c>
      <c r="C228" s="66" t="n"/>
      <c r="D228" s="91" t="n"/>
      <c r="E228" s="91" t="n"/>
      <c r="F228" s="91" t="n"/>
      <c r="G228" s="91" t="n"/>
      <c r="H228" s="91" t="n"/>
      <c r="I228" s="91" t="n"/>
      <c r="J228" s="92" t="n"/>
      <c r="K228" s="12" t="n"/>
      <c r="L228" s="12" t="n"/>
    </row>
    <row r="229" ht="18.5" customFormat="1" customHeight="1" s="22">
      <c r="A229" s="17">
        <f>IF(C229="","",COUNTA(($C$8:C229)))</f>
        <v/>
      </c>
      <c r="B229" s="32" t="inlineStr">
        <is>
          <t>Equipment</t>
        </is>
      </c>
      <c r="C229" s="93" t="n"/>
      <c r="D229" s="55" t="n"/>
      <c r="E229" s="94" t="n"/>
      <c r="F229" s="94" t="n"/>
      <c r="G229" s="94" t="n"/>
      <c r="H229" s="95" t="n"/>
      <c r="I229" s="96" t="n"/>
      <c r="J229" s="102" t="n"/>
      <c r="K229" s="12" t="n"/>
      <c r="L229" s="12" t="n"/>
    </row>
    <row r="230" ht="15.5" customFormat="1" customHeight="1" s="22">
      <c r="A230" s="17">
        <f>IF(C230="","",COUNTA(($C$8:C230)))</f>
        <v/>
      </c>
      <c r="B230" s="19" t="inlineStr">
        <is>
          <t>Cooking Range W/Hood</t>
        </is>
      </c>
      <c r="C230" s="93" t="n">
        <v>1</v>
      </c>
      <c r="D230" s="55" t="inlineStr">
        <is>
          <t>EA</t>
        </is>
      </c>
      <c r="E230" s="94" t="n">
        <v>400</v>
      </c>
      <c r="F230" s="94" t="n">
        <v>950</v>
      </c>
      <c r="G230" s="94">
        <f>C230*E230</f>
        <v/>
      </c>
      <c r="H230" s="95">
        <f>C230*F230</f>
        <v/>
      </c>
      <c r="I230" s="96">
        <f>G230+H230</f>
        <v/>
      </c>
      <c r="J230" s="102" t="n"/>
      <c r="K230" s="12" t="n"/>
      <c r="L230" s="12" t="n"/>
    </row>
    <row r="231" ht="15.5" customFormat="1" customHeight="1" s="22">
      <c r="A231" s="17">
        <f>IF(C231="","",COUNTA(($C$8:C231)))</f>
        <v/>
      </c>
      <c r="B231" s="19" t="inlineStr">
        <is>
          <t xml:space="preserve">Dishwasher </t>
        </is>
      </c>
      <c r="C231" s="93" t="n">
        <v>1</v>
      </c>
      <c r="D231" s="55" t="inlineStr">
        <is>
          <t>EA</t>
        </is>
      </c>
      <c r="E231" s="94" t="n">
        <v>250</v>
      </c>
      <c r="F231" s="94" t="n">
        <v>650</v>
      </c>
      <c r="G231" s="94">
        <f>C231*E231</f>
        <v/>
      </c>
      <c r="H231" s="95">
        <f>C231*F231</f>
        <v/>
      </c>
      <c r="I231" s="96">
        <f>G231+H231</f>
        <v/>
      </c>
      <c r="J231" s="102" t="n"/>
      <c r="K231" s="12" t="n"/>
      <c r="L231" s="12" t="n"/>
    </row>
    <row r="232" ht="15.5" customFormat="1" customHeight="1" s="22">
      <c r="A232" s="17">
        <f>IF(C232="","",COUNTA(($C$8:C232)))</f>
        <v/>
      </c>
      <c r="B232" s="19" t="inlineStr">
        <is>
          <t>B102 - Refrigerated Prep Table</t>
        </is>
      </c>
      <c r="C232" s="93" t="n">
        <v>1</v>
      </c>
      <c r="D232" s="55" t="inlineStr">
        <is>
          <t>EA</t>
        </is>
      </c>
      <c r="E232" s="94" t="n">
        <v>350</v>
      </c>
      <c r="F232" s="94" t="n">
        <v>1150</v>
      </c>
      <c r="G232" s="94">
        <f>C232*E232</f>
        <v/>
      </c>
      <c r="H232" s="95">
        <f>C232*F232</f>
        <v/>
      </c>
      <c r="I232" s="96">
        <f>G232+H232</f>
        <v/>
      </c>
      <c r="J232" s="102" t="n"/>
      <c r="K232" s="12" t="n"/>
      <c r="L232" s="12" t="n"/>
    </row>
    <row r="233" ht="15.5" customFormat="1" customHeight="1" s="22">
      <c r="A233" s="17">
        <f>IF(C233="","",COUNTA(($C$8:C233)))</f>
        <v/>
      </c>
      <c r="B233" s="19" t="inlineStr">
        <is>
          <t>B103 - Refrigerated Counter Case</t>
        </is>
      </c>
      <c r="C233" s="93" t="n">
        <v>1</v>
      </c>
      <c r="D233" s="55" t="inlineStr">
        <is>
          <t>EA</t>
        </is>
      </c>
      <c r="E233" s="94" t="n">
        <v>350</v>
      </c>
      <c r="F233" s="94" t="n">
        <v>1050</v>
      </c>
      <c r="G233" s="94">
        <f>C233*E233</f>
        <v/>
      </c>
      <c r="H233" s="95">
        <f>C233*F233</f>
        <v/>
      </c>
      <c r="I233" s="96">
        <f>G233+H233</f>
        <v/>
      </c>
      <c r="J233" s="102" t="n"/>
      <c r="K233" s="12" t="n"/>
      <c r="L233" s="12" t="n"/>
    </row>
    <row r="234" ht="15.5" customFormat="1" customHeight="1" s="22">
      <c r="A234" s="17">
        <f>IF(C234="","",COUNTA(($C$8:C234)))</f>
        <v/>
      </c>
      <c r="B234" s="19" t="inlineStr">
        <is>
          <t>B104 - Refrigerated Service Case</t>
        </is>
      </c>
      <c r="C234" s="93" t="n">
        <v>1</v>
      </c>
      <c r="D234" s="55" t="inlineStr">
        <is>
          <t>EA</t>
        </is>
      </c>
      <c r="E234" s="94" t="n">
        <v>350</v>
      </c>
      <c r="F234" s="94" t="n">
        <v>1050</v>
      </c>
      <c r="G234" s="94">
        <f>C234*E234</f>
        <v/>
      </c>
      <c r="H234" s="95">
        <f>C234*F234</f>
        <v/>
      </c>
      <c r="I234" s="96">
        <f>G234+H234</f>
        <v/>
      </c>
      <c r="J234" s="102" t="n"/>
      <c r="K234" s="12" t="n"/>
      <c r="L234" s="12" t="n"/>
    </row>
    <row r="235" ht="15.5" customFormat="1" customHeight="1" s="22">
      <c r="A235" s="17">
        <f>IF(C235="","",COUNTA(($C$8:C235)))</f>
        <v/>
      </c>
      <c r="B235" s="19" t="inlineStr">
        <is>
          <t xml:space="preserve">B108 - Undercounter Refrigerate </t>
        </is>
      </c>
      <c r="C235" s="93" t="n">
        <v>1</v>
      </c>
      <c r="D235" s="55" t="inlineStr">
        <is>
          <t>EA</t>
        </is>
      </c>
      <c r="E235" s="94" t="n">
        <v>250</v>
      </c>
      <c r="F235" s="94" t="n">
        <v>950</v>
      </c>
      <c r="G235" s="94">
        <f>C235*E235</f>
        <v/>
      </c>
      <c r="H235" s="95">
        <f>C235*F235</f>
        <v/>
      </c>
      <c r="I235" s="96">
        <f>G235+H235</f>
        <v/>
      </c>
      <c r="J235" s="102" t="n"/>
      <c r="K235" s="12" t="n"/>
      <c r="L235" s="12" t="n"/>
    </row>
    <row r="236" ht="15.5" customFormat="1" customHeight="1" s="22">
      <c r="A236" s="17">
        <f>IF(C236="","",COUNTA(($C$8:C236)))</f>
        <v/>
      </c>
      <c r="B236" s="19" t="inlineStr">
        <is>
          <t>B110 - Undercounter Ice Machine</t>
        </is>
      </c>
      <c r="C236" s="93" t="n">
        <v>1</v>
      </c>
      <c r="D236" s="55" t="inlineStr">
        <is>
          <t>EA</t>
        </is>
      </c>
      <c r="E236" s="94" t="n">
        <v>250</v>
      </c>
      <c r="F236" s="94" t="n">
        <v>550</v>
      </c>
      <c r="G236" s="94">
        <f>C236*E236</f>
        <v/>
      </c>
      <c r="H236" s="95">
        <f>C236*F236</f>
        <v/>
      </c>
      <c r="I236" s="96">
        <f>G236+H236</f>
        <v/>
      </c>
      <c r="J236" s="102" t="n"/>
      <c r="K236" s="12" t="n"/>
      <c r="L236" s="12" t="n"/>
    </row>
    <row r="237" ht="15.5" customFormat="1" customHeight="1" s="22">
      <c r="A237" s="17">
        <f>IF(C237="","",COUNTA(($C$8:C237)))</f>
        <v/>
      </c>
      <c r="B237" s="19" t="inlineStr">
        <is>
          <t>B112 - Refrigerated Prep Table</t>
        </is>
      </c>
      <c r="C237" s="93" t="n">
        <v>1</v>
      </c>
      <c r="D237" s="55" t="inlineStr">
        <is>
          <t>EA</t>
        </is>
      </c>
      <c r="E237" s="94" t="n">
        <v>300</v>
      </c>
      <c r="F237" s="94" t="n">
        <v>1050</v>
      </c>
      <c r="G237" s="94">
        <f>C237*E237</f>
        <v/>
      </c>
      <c r="H237" s="95">
        <f>C237*F237</f>
        <v/>
      </c>
      <c r="I237" s="96">
        <f>G237+H237</f>
        <v/>
      </c>
      <c r="J237" s="102" t="n"/>
      <c r="K237" s="12" t="n"/>
      <c r="L237" s="12" t="n"/>
    </row>
    <row r="238" ht="15.5" customFormat="1" customHeight="1" s="22">
      <c r="A238" s="17">
        <f>IF(C238="","",COUNTA(($C$8:C238)))</f>
        <v/>
      </c>
      <c r="B238" s="19" t="inlineStr">
        <is>
          <t>B114 - Undercounter Freezer</t>
        </is>
      </c>
      <c r="C238" s="93" t="n">
        <v>1</v>
      </c>
      <c r="D238" s="55" t="inlineStr">
        <is>
          <t>EA</t>
        </is>
      </c>
      <c r="E238" s="94" t="n">
        <v>300</v>
      </c>
      <c r="F238" s="94" t="n">
        <v>950</v>
      </c>
      <c r="G238" s="94">
        <f>C238*E238</f>
        <v/>
      </c>
      <c r="H238" s="95">
        <f>C238*F238</f>
        <v/>
      </c>
      <c r="I238" s="96">
        <f>G238+H238</f>
        <v/>
      </c>
      <c r="J238" s="102" t="n"/>
      <c r="K238" s="12" t="n"/>
      <c r="L238" s="12" t="n"/>
    </row>
    <row r="239" ht="15.5" customFormat="1" customHeight="1" s="22">
      <c r="A239" s="17">
        <f>IF(C239="","",COUNTA(($C$8:C239)))</f>
        <v/>
      </c>
      <c r="B239" s="19" t="inlineStr">
        <is>
          <t>B115 - Undercounter Refrigerate</t>
        </is>
      </c>
      <c r="C239" s="93" t="n">
        <v>1</v>
      </c>
      <c r="D239" s="55" t="inlineStr">
        <is>
          <t>EA</t>
        </is>
      </c>
      <c r="E239" s="94" t="n">
        <v>300</v>
      </c>
      <c r="F239" s="94" t="n">
        <v>950</v>
      </c>
      <c r="G239" s="94">
        <f>C239*E239</f>
        <v/>
      </c>
      <c r="H239" s="95">
        <f>C239*F239</f>
        <v/>
      </c>
      <c r="I239" s="96">
        <f>G239+H239</f>
        <v/>
      </c>
      <c r="J239" s="102" t="n"/>
      <c r="K239" s="12" t="n"/>
      <c r="L239" s="12" t="n"/>
    </row>
    <row r="240" ht="15.5" customFormat="1" customHeight="1" s="22">
      <c r="A240" s="17">
        <f>IF(C240="","",COUNTA(($C$8:C240)))</f>
        <v/>
      </c>
      <c r="B240" s="19" t="inlineStr">
        <is>
          <t>E113 - Exhibition Cooking Station</t>
        </is>
      </c>
      <c r="C240" s="93" t="n">
        <v>1</v>
      </c>
      <c r="D240" s="55" t="inlineStr">
        <is>
          <t>EA</t>
        </is>
      </c>
      <c r="E240" s="94" t="n">
        <v>250</v>
      </c>
      <c r="F240" s="94" t="n">
        <v>750</v>
      </c>
      <c r="G240" s="94">
        <f>C240*E240</f>
        <v/>
      </c>
      <c r="H240" s="95">
        <f>C240*F240</f>
        <v/>
      </c>
      <c r="I240" s="96">
        <f>G240+H240</f>
        <v/>
      </c>
      <c r="J240" s="102" t="n"/>
      <c r="K240" s="12" t="n"/>
      <c r="L240" s="12" t="n"/>
    </row>
    <row r="241" ht="15.5" customFormat="1" customHeight="1" s="22">
      <c r="A241" s="17">
        <f>IF(C241="","",COUNTA(($C$8:C241)))</f>
        <v/>
      </c>
      <c r="B241" s="19" t="n"/>
      <c r="C241" s="93" t="n"/>
      <c r="D241" s="55" t="n"/>
      <c r="E241" s="94" t="n"/>
      <c r="F241" s="94" t="n"/>
      <c r="G241" s="94" t="n"/>
      <c r="H241" s="95" t="n"/>
      <c r="I241" s="96" t="n"/>
      <c r="J241" s="102" t="n"/>
      <c r="K241" s="12" t="n"/>
      <c r="L241" s="12" t="n"/>
    </row>
    <row r="242" ht="18.75" customHeight="1">
      <c r="A242" s="17">
        <f>IF(C242="","",COUNTA(($C$8:C242)))</f>
        <v/>
      </c>
      <c r="B242" s="20" t="inlineStr">
        <is>
          <t>Subtotal( Equipment)</t>
        </is>
      </c>
      <c r="C242" s="93" t="n"/>
      <c r="D242" s="35" t="n"/>
      <c r="E242" s="35" t="n"/>
      <c r="F242" s="35" t="n"/>
      <c r="G242" s="35" t="n"/>
      <c r="H242" s="99" t="n"/>
      <c r="I242" s="100" t="n"/>
      <c r="J242" s="101">
        <f>SUM(I230:I240)</f>
        <v/>
      </c>
      <c r="K242" s="12" t="n"/>
      <c r="L242" s="12" t="n"/>
    </row>
    <row r="243" ht="35.15" customHeight="1">
      <c r="A243" s="17">
        <f>IF(C243="","",COUNTA(($C$8:C243)))</f>
        <v/>
      </c>
      <c r="B243" s="30" t="inlineStr">
        <is>
          <t>Division 12 — Furnishings</t>
        </is>
      </c>
      <c r="C243" s="66" t="n"/>
      <c r="D243" s="91" t="n"/>
      <c r="E243" s="91" t="n"/>
      <c r="F243" s="91" t="n"/>
      <c r="G243" s="91" t="n"/>
      <c r="H243" s="91" t="n"/>
      <c r="I243" s="91" t="n"/>
      <c r="J243" s="92" t="n"/>
      <c r="K243" s="12" t="n"/>
      <c r="L243" s="12" t="n"/>
    </row>
    <row r="244" ht="18.5" customFormat="1" customHeight="1" s="22">
      <c r="A244" s="17">
        <f>IF(C244="","",COUNTA(($C$8:C244)))</f>
        <v/>
      </c>
      <c r="B244" s="32" t="inlineStr">
        <is>
          <t>Milwork &amp; Cabinets</t>
        </is>
      </c>
      <c r="C244" s="93" t="n"/>
      <c r="D244" s="55" t="n"/>
      <c r="E244" s="94" t="n"/>
      <c r="F244" s="94" t="n"/>
      <c r="G244" s="94" t="n"/>
      <c r="H244" s="95" t="n"/>
      <c r="I244" s="96" t="n"/>
      <c r="J244" s="102" t="n"/>
      <c r="K244" s="12" t="n"/>
      <c r="L244" s="12" t="n"/>
    </row>
    <row r="245" ht="15.5" customFormat="1" customHeight="1" s="22">
      <c r="A245" s="17">
        <f>IF(C245="","",COUNTA(($C$8:C245)))</f>
        <v/>
      </c>
      <c r="B245" s="19" t="inlineStr">
        <is>
          <t>1' - 2"H - Beauty Salon Cabinet</t>
        </is>
      </c>
      <c r="C245" s="93" t="n">
        <v>3</v>
      </c>
      <c r="D245" s="55" t="inlineStr">
        <is>
          <t>LF</t>
        </is>
      </c>
      <c r="E245" s="94" t="n">
        <v>25</v>
      </c>
      <c r="F245" s="94" t="n">
        <v>119</v>
      </c>
      <c r="G245" s="94">
        <f>C245*E245</f>
        <v/>
      </c>
      <c r="H245" s="95">
        <f>C245*F245</f>
        <v/>
      </c>
      <c r="I245" s="96">
        <f>G245+H245</f>
        <v/>
      </c>
      <c r="J245" s="102" t="n"/>
      <c r="K245" s="12" t="n"/>
      <c r="L245" s="12" t="n"/>
    </row>
    <row r="246" ht="15.5" customFormat="1" customHeight="1" s="22">
      <c r="A246" s="17">
        <f>IF(C246="","",COUNTA(($C$8:C246)))</f>
        <v/>
      </c>
      <c r="B246" s="19" t="inlineStr">
        <is>
          <t>2'-6"H Library Cabinet</t>
        </is>
      </c>
      <c r="C246" s="93" t="n">
        <v>3</v>
      </c>
      <c r="D246" s="55" t="inlineStr">
        <is>
          <t>LF</t>
        </is>
      </c>
      <c r="E246" s="94" t="n">
        <v>45</v>
      </c>
      <c r="F246" s="94" t="n">
        <v>189</v>
      </c>
      <c r="G246" s="94">
        <f>C246*E246</f>
        <v/>
      </c>
      <c r="H246" s="95">
        <f>C246*F246</f>
        <v/>
      </c>
      <c r="I246" s="96">
        <f>G246+H246</f>
        <v/>
      </c>
      <c r="J246" s="102" t="n"/>
      <c r="K246" s="12" t="n"/>
      <c r="L246" s="12" t="n"/>
    </row>
    <row r="247" ht="15.5" customFormat="1" customHeight="1" s="22">
      <c r="A247" s="17">
        <f>IF(C247="","",COUNTA(($C$8:C247)))</f>
        <v/>
      </c>
      <c r="B247" s="19" t="inlineStr">
        <is>
          <t>2'-4"H Cubbies Cabinet</t>
        </is>
      </c>
      <c r="C247" s="93" t="n">
        <v>21</v>
      </c>
      <c r="D247" s="55" t="inlineStr">
        <is>
          <t>LF</t>
        </is>
      </c>
      <c r="E247" s="94" t="n">
        <v>45</v>
      </c>
      <c r="F247" s="94" t="n">
        <v>179</v>
      </c>
      <c r="G247" s="94">
        <f>C247*E247</f>
        <v/>
      </c>
      <c r="H247" s="95">
        <f>C247*F247</f>
        <v/>
      </c>
      <c r="I247" s="96">
        <f>G247+H247</f>
        <v/>
      </c>
      <c r="J247" s="102" t="n"/>
      <c r="K247" s="12" t="n"/>
      <c r="L247" s="12" t="n"/>
    </row>
    <row r="248" ht="15.5" customFormat="1" customHeight="1" s="22">
      <c r="A248" s="17">
        <f>IF(C248="","",COUNTA(($C$8:C248)))</f>
        <v/>
      </c>
      <c r="B248" s="19" t="inlineStr">
        <is>
          <t>2'-6"H Cubbies Cabinet</t>
        </is>
      </c>
      <c r="C248" s="93" t="n">
        <v>13</v>
      </c>
      <c r="D248" s="55" t="inlineStr">
        <is>
          <t>LF</t>
        </is>
      </c>
      <c r="E248" s="94" t="n">
        <v>45</v>
      </c>
      <c r="F248" s="94" t="n">
        <v>189</v>
      </c>
      <c r="G248" s="94">
        <f>C248*E248</f>
        <v/>
      </c>
      <c r="H248" s="95">
        <f>C248*F248</f>
        <v/>
      </c>
      <c r="I248" s="96">
        <f>G248+H248</f>
        <v/>
      </c>
      <c r="J248" s="102" t="n"/>
      <c r="K248" s="12" t="n"/>
      <c r="L248" s="12" t="n"/>
    </row>
    <row r="249" ht="15.5" customFormat="1" customHeight="1" s="22">
      <c r="A249" s="17">
        <f>IF(C249="","",COUNTA(($C$8:C249)))</f>
        <v/>
      </c>
      <c r="B249" s="19" t="inlineStr">
        <is>
          <t xml:space="preserve">6"H Reception Draw </t>
        </is>
      </c>
      <c r="C249" s="93" t="n">
        <v>9</v>
      </c>
      <c r="D249" s="55" t="inlineStr">
        <is>
          <t>LF</t>
        </is>
      </c>
      <c r="E249" s="94" t="n">
        <v>20</v>
      </c>
      <c r="F249" s="94" t="n">
        <v>70</v>
      </c>
      <c r="G249" s="94">
        <f>C249*E249</f>
        <v/>
      </c>
      <c r="H249" s="95">
        <f>C249*F249</f>
        <v/>
      </c>
      <c r="I249" s="96">
        <f>G249+H249</f>
        <v/>
      </c>
      <c r="J249" s="102" t="n"/>
      <c r="K249" s="12" t="n"/>
      <c r="L249" s="12" t="n"/>
    </row>
    <row r="250" ht="15.5" customFormat="1" customHeight="1" s="22">
      <c r="A250" s="17">
        <f>IF(C250="","",COUNTA(($C$8:C250)))</f>
        <v/>
      </c>
      <c r="B250" s="19" t="inlineStr">
        <is>
          <t xml:space="preserve">8"H Reception Draw </t>
        </is>
      </c>
      <c r="C250" s="93" t="n">
        <v>9</v>
      </c>
      <c r="D250" s="55" t="inlineStr">
        <is>
          <t>LF</t>
        </is>
      </c>
      <c r="E250" s="94" t="n">
        <v>20</v>
      </c>
      <c r="F250" s="94" t="n">
        <v>89</v>
      </c>
      <c r="G250" s="94">
        <f>C250*E250</f>
        <v/>
      </c>
      <c r="H250" s="95">
        <f>C250*F250</f>
        <v/>
      </c>
      <c r="I250" s="96">
        <f>G250+H250</f>
        <v/>
      </c>
      <c r="J250" s="102" t="n"/>
      <c r="K250" s="12" t="n"/>
      <c r="L250" s="12" t="n"/>
    </row>
    <row r="251" ht="15.5" customFormat="1" customHeight="1" s="22">
      <c r="A251" s="17">
        <f>IF(C251="","",COUNTA(($C$8:C251)))</f>
        <v/>
      </c>
      <c r="B251" s="19" t="inlineStr">
        <is>
          <t xml:space="preserve">1'-2"H Reception Draw </t>
        </is>
      </c>
      <c r="C251" s="93" t="n">
        <v>9</v>
      </c>
      <c r="D251" s="55" t="inlineStr">
        <is>
          <t>LF</t>
        </is>
      </c>
      <c r="E251" s="94" t="n">
        <v>25</v>
      </c>
      <c r="F251" s="94" t="n">
        <v>119</v>
      </c>
      <c r="G251" s="94">
        <f>C251*E251</f>
        <v/>
      </c>
      <c r="H251" s="95">
        <f>C251*F251</f>
        <v/>
      </c>
      <c r="I251" s="96">
        <f>G251+H251</f>
        <v/>
      </c>
      <c r="J251" s="102" t="n"/>
      <c r="K251" s="12" t="n"/>
      <c r="L251" s="12" t="n"/>
    </row>
    <row r="252" ht="15.5" customFormat="1" customHeight="1" s="22">
      <c r="A252" s="17">
        <f>IF(C252="","",COUNTA(($C$8:C252)))</f>
        <v/>
      </c>
      <c r="B252" s="19" t="inlineStr">
        <is>
          <t xml:space="preserve">10"H GiLF Shop Draw </t>
        </is>
      </c>
      <c r="C252" s="93" t="n">
        <v>14</v>
      </c>
      <c r="D252" s="55" t="inlineStr">
        <is>
          <t>LF</t>
        </is>
      </c>
      <c r="E252" s="94" t="n">
        <v>20</v>
      </c>
      <c r="F252" s="94" t="n">
        <v>99</v>
      </c>
      <c r="G252" s="94">
        <f>C252*E252</f>
        <v/>
      </c>
      <c r="H252" s="95">
        <f>C252*F252</f>
        <v/>
      </c>
      <c r="I252" s="96">
        <f>G252+H252</f>
        <v/>
      </c>
      <c r="J252" s="102" t="n"/>
      <c r="K252" s="12" t="n"/>
      <c r="L252" s="12" t="n"/>
    </row>
    <row r="253" ht="15.5" customFormat="1" customHeight="1" s="22">
      <c r="A253" s="17">
        <f>IF(C253="","",COUNTA(($C$8:C253)))</f>
        <v/>
      </c>
      <c r="B253" s="19" t="inlineStr">
        <is>
          <t>2' - 4"H - GiLF Shop Cabinet</t>
        </is>
      </c>
      <c r="C253" s="93" t="n">
        <v>7</v>
      </c>
      <c r="D253" s="55" t="inlineStr">
        <is>
          <t>LF</t>
        </is>
      </c>
      <c r="E253" s="94" t="n">
        <v>45</v>
      </c>
      <c r="F253" s="94" t="n">
        <v>179</v>
      </c>
      <c r="G253" s="94">
        <f>C253*E253</f>
        <v/>
      </c>
      <c r="H253" s="95">
        <f>C253*F253</f>
        <v/>
      </c>
      <c r="I253" s="96">
        <f>G253+H253</f>
        <v/>
      </c>
      <c r="J253" s="102" t="n"/>
      <c r="K253" s="12" t="n"/>
      <c r="L253" s="12" t="n"/>
    </row>
    <row r="254" ht="15.5" customFormat="1" customHeight="1" s="22">
      <c r="A254" s="17">
        <f>IF(C254="","",COUNTA(($C$8:C254)))</f>
        <v/>
      </c>
      <c r="B254" s="19" t="inlineStr">
        <is>
          <t xml:space="preserve">10"H - Beauty Salon Draw </t>
        </is>
      </c>
      <c r="C254" s="93" t="n">
        <v>2</v>
      </c>
      <c r="D254" s="55" t="inlineStr">
        <is>
          <t>LF</t>
        </is>
      </c>
      <c r="E254" s="94" t="n">
        <v>20</v>
      </c>
      <c r="F254" s="94" t="n">
        <v>99</v>
      </c>
      <c r="G254" s="94">
        <f>C254*E254</f>
        <v/>
      </c>
      <c r="H254" s="95">
        <f>C254*F254</f>
        <v/>
      </c>
      <c r="I254" s="96">
        <f>G254+H254</f>
        <v/>
      </c>
      <c r="J254" s="102" t="n"/>
      <c r="K254" s="12" t="n"/>
      <c r="L254" s="12" t="n"/>
    </row>
    <row r="255" ht="15.5" customFormat="1" customHeight="1" s="22">
      <c r="A255" s="17">
        <f>IF(C255="","",COUNTA(($C$8:C255)))</f>
        <v/>
      </c>
      <c r="B255" s="19" t="inlineStr">
        <is>
          <t>1' - 4"H - Beauty Salon Cabinet</t>
        </is>
      </c>
      <c r="C255" s="93" t="n">
        <v>2</v>
      </c>
      <c r="D255" s="55" t="inlineStr">
        <is>
          <t>LF</t>
        </is>
      </c>
      <c r="E255" s="94" t="n">
        <v>30</v>
      </c>
      <c r="F255" s="94" t="n">
        <v>129</v>
      </c>
      <c r="G255" s="94">
        <f>C255*E255</f>
        <v/>
      </c>
      <c r="H255" s="95">
        <f>C255*F255</f>
        <v/>
      </c>
      <c r="I255" s="96">
        <f>G255+H255</f>
        <v/>
      </c>
      <c r="J255" s="102" t="n"/>
      <c r="K255" s="12" t="n"/>
      <c r="L255" s="12" t="n"/>
    </row>
    <row r="256" ht="15.5" customFormat="1" customHeight="1" s="22">
      <c r="A256" s="17">
        <f>IF(C256="","",COUNTA(($C$8:C256)))</f>
        <v/>
      </c>
      <c r="B256" s="19" t="inlineStr">
        <is>
          <t>2' - 6""H - Beauty Salon Cabinet</t>
        </is>
      </c>
      <c r="C256" s="93" t="n">
        <v>3</v>
      </c>
      <c r="D256" s="55" t="inlineStr">
        <is>
          <t>LF</t>
        </is>
      </c>
      <c r="E256" s="94" t="n">
        <v>45</v>
      </c>
      <c r="F256" s="94" t="n">
        <v>189</v>
      </c>
      <c r="G256" s="94">
        <f>C256*E256</f>
        <v/>
      </c>
      <c r="H256" s="95">
        <f>C256*F256</f>
        <v/>
      </c>
      <c r="I256" s="96">
        <f>G256+H256</f>
        <v/>
      </c>
      <c r="J256" s="102" t="n"/>
      <c r="K256" s="12" t="n"/>
      <c r="L256" s="12" t="n"/>
    </row>
    <row r="257" ht="15.5" customFormat="1" customHeight="1" s="22">
      <c r="A257" s="17">
        <f>IF(C257="","",COUNTA(($C$8:C257)))</f>
        <v/>
      </c>
      <c r="B257" s="19" t="inlineStr">
        <is>
          <t>5' - 6""H - Beauty Salon Cabinet</t>
        </is>
      </c>
      <c r="C257" s="93" t="n">
        <v>3</v>
      </c>
      <c r="D257" s="55" t="inlineStr">
        <is>
          <t>LF</t>
        </is>
      </c>
      <c r="E257" s="94" t="n">
        <v>65</v>
      </c>
      <c r="F257" s="94" t="n">
        <v>270</v>
      </c>
      <c r="G257" s="94">
        <f>C257*E257</f>
        <v/>
      </c>
      <c r="H257" s="95">
        <f>C257*F257</f>
        <v/>
      </c>
      <c r="I257" s="96">
        <f>G257+H257</f>
        <v/>
      </c>
      <c r="J257" s="102" t="n"/>
      <c r="K257" s="12" t="n"/>
      <c r="L257" s="12" t="n"/>
    </row>
    <row r="258" ht="15.5" customFormat="1" customHeight="1" s="22">
      <c r="A258" s="17">
        <f>IF(C258="","",COUNTA(($C$8:C258)))</f>
        <v/>
      </c>
      <c r="B258" s="19" t="inlineStr">
        <is>
          <t>9' - 7""H - Beauty Salon Cabinet</t>
        </is>
      </c>
      <c r="C258" s="93" t="n">
        <v>3</v>
      </c>
      <c r="D258" s="55" t="inlineStr">
        <is>
          <t>LF</t>
        </is>
      </c>
      <c r="E258" s="94" t="n">
        <v>84</v>
      </c>
      <c r="F258" s="94" t="n">
        <v>365</v>
      </c>
      <c r="G258" s="94">
        <f>C258*E258</f>
        <v/>
      </c>
      <c r="H258" s="95">
        <f>C258*F258</f>
        <v/>
      </c>
      <c r="I258" s="96">
        <f>G258+H258</f>
        <v/>
      </c>
      <c r="J258" s="102" t="n"/>
      <c r="K258" s="12" t="n"/>
      <c r="L258" s="12" t="n"/>
    </row>
    <row r="259" ht="15.5" customFormat="1" customHeight="1" s="22">
      <c r="A259" s="17">
        <f>IF(C259="","",COUNTA(($C$8:C259)))</f>
        <v/>
      </c>
      <c r="B259" s="19" t="inlineStr">
        <is>
          <t>2' - 8""H - Lounge Cabinet</t>
        </is>
      </c>
      <c r="C259" s="93" t="n">
        <v>15</v>
      </c>
      <c r="D259" s="55" t="inlineStr">
        <is>
          <t>LF</t>
        </is>
      </c>
      <c r="E259" s="94" t="n">
        <v>45</v>
      </c>
      <c r="F259" s="94" t="n">
        <v>199</v>
      </c>
      <c r="G259" s="94">
        <f>C259*E259</f>
        <v/>
      </c>
      <c r="H259" s="95">
        <f>C259*F259</f>
        <v/>
      </c>
      <c r="I259" s="96">
        <f>G259+H259</f>
        <v/>
      </c>
      <c r="J259" s="102" t="n"/>
      <c r="K259" s="12" t="n"/>
      <c r="L259" s="12" t="n"/>
    </row>
    <row r="260" ht="15.5" customFormat="1" customHeight="1" s="22">
      <c r="A260" s="17">
        <f>IF(C260="","",COUNTA(($C$8:C260)))</f>
        <v/>
      </c>
      <c r="B260" s="19" t="inlineStr">
        <is>
          <t xml:space="preserve">Shelves </t>
        </is>
      </c>
      <c r="C260" s="93" t="n">
        <v>366</v>
      </c>
      <c r="D260" s="55" t="inlineStr">
        <is>
          <t>LF</t>
        </is>
      </c>
      <c r="E260" s="94" t="n">
        <v>15</v>
      </c>
      <c r="F260" s="94" t="n">
        <v>28</v>
      </c>
      <c r="G260" s="94">
        <f>C260*E260</f>
        <v/>
      </c>
      <c r="H260" s="95">
        <f>C260*F260</f>
        <v/>
      </c>
      <c r="I260" s="96">
        <f>G260+H260</f>
        <v/>
      </c>
      <c r="J260" s="102" t="n"/>
      <c r="K260" s="12" t="n"/>
      <c r="L260" s="12" t="n"/>
    </row>
    <row r="261" ht="15.5" customFormat="1" customHeight="1" s="22">
      <c r="A261" s="17">
        <f>IF(C261="","",COUNTA(($C$8:C261)))</f>
        <v/>
      </c>
      <c r="B261" s="19" t="n"/>
      <c r="C261" s="93" t="n"/>
      <c r="D261" s="55" t="n"/>
      <c r="E261" s="55" t="n"/>
      <c r="F261" s="55" t="n"/>
      <c r="G261" s="55" t="n"/>
      <c r="H261" s="55" t="n"/>
      <c r="I261" s="55" t="n"/>
      <c r="J261" s="102" t="n"/>
      <c r="K261" s="12" t="n"/>
      <c r="L261" s="12" t="n"/>
    </row>
    <row r="262" ht="18.5" customFormat="1" customHeight="1" s="22">
      <c r="A262" s="17">
        <f>IF(C262="","",COUNTA(($C$8:C262)))</f>
        <v/>
      </c>
      <c r="B262" s="32" t="inlineStr">
        <is>
          <t>Counter Top</t>
        </is>
      </c>
      <c r="C262" s="93" t="n"/>
      <c r="D262" s="55" t="n"/>
      <c r="E262" s="94" t="n"/>
      <c r="F262" s="94" t="n"/>
      <c r="G262" s="94" t="n"/>
      <c r="H262" s="95" t="n"/>
      <c r="I262" s="96" t="n"/>
      <c r="J262" s="102" t="n"/>
      <c r="K262" s="12" t="n"/>
      <c r="L262" s="12" t="n"/>
    </row>
    <row r="263" ht="15.5" customFormat="1" customHeight="1" s="22">
      <c r="A263" s="17">
        <f>IF(C263="","",COUNTA(($C$8:C263)))</f>
        <v/>
      </c>
      <c r="B263" s="19" t="inlineStr">
        <is>
          <t>Provide Quartz Agglomerate Countertop</t>
        </is>
      </c>
      <c r="C263" s="93" t="n">
        <v>75</v>
      </c>
      <c r="D263" s="55" t="inlineStr">
        <is>
          <t>SF</t>
        </is>
      </c>
      <c r="E263" s="94" t="n">
        <v>20</v>
      </c>
      <c r="F263" s="94" t="n">
        <v>65</v>
      </c>
      <c r="G263" s="94">
        <f>C263*E263</f>
        <v/>
      </c>
      <c r="H263" s="95">
        <f>C263*F263</f>
        <v/>
      </c>
      <c r="I263" s="96">
        <f>G263+H263</f>
        <v/>
      </c>
      <c r="J263" s="102" t="n"/>
      <c r="K263" s="12" t="n"/>
      <c r="L263" s="12" t="n"/>
    </row>
    <row r="264" ht="15.5" customFormat="1" customHeight="1" s="22">
      <c r="A264" s="17">
        <f>IF(C264="","",COUNTA(($C$8:C264)))</f>
        <v/>
      </c>
      <c r="B264" s="19" t="inlineStr">
        <is>
          <t xml:space="preserve">Kitchen Counter Top </t>
        </is>
      </c>
      <c r="C264" s="93" t="n">
        <v>44</v>
      </c>
      <c r="D264" s="55" t="inlineStr">
        <is>
          <t>SF</t>
        </is>
      </c>
      <c r="E264" s="94" t="n">
        <v>20</v>
      </c>
      <c r="F264" s="94" t="n">
        <v>65</v>
      </c>
      <c r="G264" s="94">
        <f>C264*E264</f>
        <v/>
      </c>
      <c r="H264" s="95">
        <f>C264*F264</f>
        <v/>
      </c>
      <c r="I264" s="96">
        <f>G264+H264</f>
        <v/>
      </c>
      <c r="J264" s="102" t="n"/>
      <c r="K264" s="12" t="n"/>
      <c r="L264" s="12" t="n"/>
    </row>
    <row r="265" ht="15.5" customFormat="1" customHeight="1" s="22">
      <c r="A265" s="17">
        <f>IF(C265="","",COUNTA(($C$8:C265)))</f>
        <v/>
      </c>
      <c r="B265" s="19" t="n"/>
      <c r="C265" s="93" t="n"/>
      <c r="D265" s="55" t="n"/>
      <c r="E265" s="94" t="n"/>
      <c r="F265" s="94" t="n"/>
      <c r="G265" s="94" t="n"/>
      <c r="H265" s="95" t="n"/>
      <c r="I265" s="96" t="n"/>
      <c r="J265" s="102" t="n"/>
      <c r="K265" s="12" t="n"/>
      <c r="L265" s="12" t="n"/>
    </row>
    <row r="266" ht="18.75" customHeight="1">
      <c r="A266" s="17">
        <f>IF(C266="","",COUNTA(($C$8:C266)))</f>
        <v/>
      </c>
      <c r="B266" s="20" t="inlineStr">
        <is>
          <t>Subtotal(Furnishings)</t>
        </is>
      </c>
      <c r="C266" s="93" t="n"/>
      <c r="D266" s="35" t="n"/>
      <c r="E266" s="35" t="n"/>
      <c r="F266" s="35" t="n"/>
      <c r="G266" s="35" t="n"/>
      <c r="H266" s="99" t="n"/>
      <c r="I266" s="100" t="n"/>
      <c r="J266" s="101">
        <f>SUM(I245:I265)</f>
        <v/>
      </c>
      <c r="K266" s="12" t="n"/>
      <c r="L266" s="12" t="n"/>
    </row>
    <row r="267" ht="35.15" customHeight="1">
      <c r="A267" s="17">
        <f>IF(C267="","",COUNTA(($C$8:C267)))</f>
        <v/>
      </c>
      <c r="B267" s="30" t="inlineStr">
        <is>
          <t>Division 15 — Mechanical</t>
        </is>
      </c>
      <c r="C267" s="66" t="n"/>
      <c r="D267" s="91" t="n"/>
      <c r="E267" s="91" t="n"/>
      <c r="F267" s="91" t="n"/>
      <c r="G267" s="91" t="n"/>
      <c r="H267" s="91" t="n"/>
      <c r="I267" s="91" t="n"/>
      <c r="J267" s="92" t="n"/>
      <c r="K267" s="12" t="n"/>
      <c r="L267" s="12" t="n"/>
    </row>
    <row r="268" ht="18.5" customFormat="1" customHeight="1" s="22">
      <c r="A268" s="17">
        <f>IF(C268="","",COUNTA(($C$8:C268)))</f>
        <v/>
      </c>
      <c r="B268" s="32" t="inlineStr">
        <is>
          <t>Duct</t>
        </is>
      </c>
      <c r="C268" s="93" t="n"/>
      <c r="D268" s="55" t="inlineStr"/>
      <c r="E268" s="94" t="n"/>
      <c r="F268" s="94" t="n"/>
      <c r="G268" s="94" t="n"/>
      <c r="H268" s="95" t="n"/>
      <c r="I268" s="96" t="n"/>
      <c r="J268" s="102" t="n"/>
      <c r="K268" s="12" t="n"/>
      <c r="L268" s="12" t="n"/>
    </row>
    <row r="269" ht="15.5" customFormat="1" customHeight="1" s="22">
      <c r="A269" s="17">
        <f>IF(C269="","",COUNTA(($C$8:C269)))</f>
        <v/>
      </c>
      <c r="B269" s="19" t="inlineStr">
        <is>
          <t>New Rigid Duct</t>
        </is>
      </c>
      <c r="C269" s="93" t="n">
        <v>28</v>
      </c>
      <c r="D269" s="55" t="inlineStr">
        <is>
          <t>LF</t>
        </is>
      </c>
      <c r="E269" s="94" t="n">
        <v>7</v>
      </c>
      <c r="F269" s="94" t="n">
        <v>11</v>
      </c>
      <c r="G269" s="94">
        <f>C269*E269</f>
        <v/>
      </c>
      <c r="H269" s="95">
        <f>C269*F269</f>
        <v/>
      </c>
      <c r="I269" s="96">
        <f>G269+H269</f>
        <v/>
      </c>
      <c r="J269" s="102" t="n"/>
      <c r="K269" s="12" t="n"/>
      <c r="L269" s="12" t="n"/>
    </row>
    <row r="270" ht="15.5" customFormat="1" customHeight="1" s="22">
      <c r="A270" s="17">
        <f>IF(C270="","",COUNTA(($C$8:C270)))</f>
        <v/>
      </c>
      <c r="B270" s="19" t="n"/>
      <c r="C270" s="93" t="n"/>
      <c r="D270" s="55" t="n"/>
      <c r="E270" s="94" t="n"/>
      <c r="F270" s="94" t="n"/>
      <c r="G270" s="94" t="n"/>
      <c r="H270" s="95" t="n"/>
      <c r="I270" s="96" t="n"/>
      <c r="J270" s="102" t="n"/>
      <c r="K270" s="12" t="n"/>
      <c r="L270" s="12" t="n"/>
    </row>
    <row r="271" ht="18.5" customFormat="1" customHeight="1" s="22">
      <c r="A271" s="17">
        <f>IF(C271="","",COUNTA(($C$8:C271)))</f>
        <v/>
      </c>
      <c r="B271" s="32" t="inlineStr">
        <is>
          <t>Exhuast Fan</t>
        </is>
      </c>
      <c r="C271" s="93" t="n"/>
      <c r="D271" s="55" t="inlineStr"/>
      <c r="E271" s="94" t="n"/>
      <c r="F271" s="94" t="n"/>
      <c r="G271" s="94" t="n"/>
      <c r="H271" s="95" t="n"/>
      <c r="I271" s="96" t="n"/>
      <c r="J271" s="102" t="n"/>
      <c r="K271" s="12" t="n"/>
      <c r="L271" s="12" t="n"/>
    </row>
    <row r="272" ht="15.5" customFormat="1" customHeight="1" s="22">
      <c r="A272" s="17">
        <f>IF(C272="","",COUNTA(($C$8:C272)))</f>
        <v/>
      </c>
      <c r="B272" s="19" t="inlineStr">
        <is>
          <t>F-1 Type - Manuf.Greenheck - Model No SP-B50 - Fan(CFM) 50 - 38W - 120/1/60V - Weight(LBS)10</t>
        </is>
      </c>
      <c r="C272" s="93" t="n">
        <v>1</v>
      </c>
      <c r="D272" s="55" t="inlineStr">
        <is>
          <t>EA</t>
        </is>
      </c>
      <c r="E272" s="94" t="n">
        <v>90</v>
      </c>
      <c r="F272" s="94" t="n">
        <v>350</v>
      </c>
      <c r="G272" s="94">
        <f>C272*E272</f>
        <v/>
      </c>
      <c r="H272" s="95">
        <f>C272*F272</f>
        <v/>
      </c>
      <c r="I272" s="96">
        <f>G272+H272</f>
        <v/>
      </c>
      <c r="J272" s="102" t="n"/>
      <c r="K272" s="12" t="n"/>
      <c r="L272" s="12" t="n"/>
    </row>
    <row r="273" ht="15.5" customFormat="1" customHeight="1" s="22">
      <c r="A273" s="17">
        <f>IF(C273="","",COUNTA(($C$8:C273)))</f>
        <v/>
      </c>
      <c r="B273" s="19" t="inlineStr">
        <is>
          <t>F-2 Type - Manuf.Greenheck - Model No SP-B110 - Fan(CFM) 50 - 80W - 120/1/60V - Weight(LBS)11</t>
        </is>
      </c>
      <c r="C273" s="93" t="n">
        <v>2</v>
      </c>
      <c r="D273" s="55" t="inlineStr">
        <is>
          <t>EA</t>
        </is>
      </c>
      <c r="E273" s="94" t="n">
        <v>90</v>
      </c>
      <c r="F273" s="94" t="n">
        <v>350</v>
      </c>
      <c r="G273" s="94">
        <f>C273*E273</f>
        <v/>
      </c>
      <c r="H273" s="95">
        <f>C273*F273</f>
        <v/>
      </c>
      <c r="I273" s="96">
        <f>G273+H273</f>
        <v/>
      </c>
      <c r="J273" s="102" t="n"/>
      <c r="K273" s="12" t="n"/>
      <c r="L273" s="12" t="n"/>
    </row>
    <row r="274" ht="15.5" customFormat="1" customHeight="1" s="22">
      <c r="A274" s="17">
        <f>IF(C274="","",COUNTA(($C$8:C274)))</f>
        <v/>
      </c>
      <c r="B274" s="19" t="inlineStr">
        <is>
          <t>F-3 Type - Manuf.Greenheck - Model No G-090-VG - Fan(CFM) 250 - -/0.10W - 120/1/60V - Weight(LBS)45</t>
        </is>
      </c>
      <c r="C274" s="93" t="n">
        <v>1</v>
      </c>
      <c r="D274" s="55" t="inlineStr">
        <is>
          <t>EA</t>
        </is>
      </c>
      <c r="E274" s="94" t="n">
        <v>120</v>
      </c>
      <c r="F274" s="94" t="n">
        <v>550</v>
      </c>
      <c r="G274" s="94">
        <f>C274*E274</f>
        <v/>
      </c>
      <c r="H274" s="95">
        <f>C274*F274</f>
        <v/>
      </c>
      <c r="I274" s="96">
        <f>G274+H274</f>
        <v/>
      </c>
      <c r="J274" s="102" t="n"/>
      <c r="K274" s="12" t="n"/>
      <c r="L274" s="12" t="n"/>
    </row>
    <row r="275" ht="15.5" customFormat="1" customHeight="1" s="22">
      <c r="A275" s="17">
        <f>IF(C275="","",COUNTA(($C$8:C275)))</f>
        <v/>
      </c>
      <c r="B275" s="19" t="n"/>
      <c r="C275" s="93" t="n"/>
      <c r="D275" s="55" t="n"/>
      <c r="E275" s="94" t="n"/>
      <c r="F275" s="94" t="n"/>
      <c r="G275" s="94" t="n"/>
      <c r="H275" s="95" t="n"/>
      <c r="I275" s="96" t="n"/>
      <c r="J275" s="102" t="n"/>
      <c r="K275" s="12" t="n"/>
      <c r="L275" s="12" t="n"/>
    </row>
    <row r="276" ht="18.5" customFormat="1" customHeight="1" s="22">
      <c r="A276" s="17">
        <f>IF(C276="","",COUNTA(($C$8:C276)))</f>
        <v/>
      </c>
      <c r="B276" s="32" t="inlineStr">
        <is>
          <t>HVAC</t>
        </is>
      </c>
      <c r="C276" s="93" t="n"/>
      <c r="D276" s="55" t="n"/>
      <c r="E276" s="94" t="n"/>
      <c r="F276" s="94" t="n"/>
      <c r="G276" s="94" t="n"/>
      <c r="H276" s="95" t="n"/>
      <c r="I276" s="96" t="n"/>
      <c r="J276" s="102" t="n"/>
      <c r="K276" s="12" t="n"/>
      <c r="L276" s="12" t="n"/>
    </row>
    <row r="277" ht="15.5" customFormat="1" customHeight="1" s="22">
      <c r="A277" s="17">
        <f>IF(C277="","",COUNTA(($C$8:C277)))</f>
        <v/>
      </c>
      <c r="B277" s="19" t="inlineStr">
        <is>
          <t>Sterling 30"W Radiant Panel,10 Pass,16.5' Active Lenght.17' Total Lenght 6"W Held Back For Piping &amp; Valving</t>
        </is>
      </c>
      <c r="C277" s="93" t="n">
        <v>1</v>
      </c>
      <c r="D277" s="55" t="inlineStr">
        <is>
          <t>EA</t>
        </is>
      </c>
      <c r="E277" s="94" t="n">
        <v>450</v>
      </c>
      <c r="F277" s="94" t="n">
        <v>2500</v>
      </c>
      <c r="G277" s="94">
        <f>C277*E277</f>
        <v/>
      </c>
      <c r="H277" s="95">
        <f>C277*F277</f>
        <v/>
      </c>
      <c r="I277" s="96">
        <f>G277+H277</f>
        <v/>
      </c>
      <c r="J277" s="102" t="n"/>
      <c r="K277" s="12" t="n"/>
      <c r="L277" s="12" t="n"/>
    </row>
    <row r="278" ht="15.5" customFormat="1" customHeight="1" s="22">
      <c r="A278" s="17">
        <f>IF(C278="","",COUNTA(($C$8:C278)))</f>
        <v/>
      </c>
      <c r="B278" s="19" t="inlineStr">
        <is>
          <t>Sterling 30"W Radiant Panel,10 Pass,10' Active Lenght.11' Total Lenght 12"W Held Back For Piping &amp; Valving</t>
        </is>
      </c>
      <c r="C278" s="93" t="n">
        <v>2</v>
      </c>
      <c r="D278" s="55" t="inlineStr">
        <is>
          <t>EA</t>
        </is>
      </c>
      <c r="E278" s="94" t="n">
        <v>450</v>
      </c>
      <c r="F278" s="94" t="n">
        <v>1700</v>
      </c>
      <c r="G278" s="94">
        <f>C278*E278</f>
        <v/>
      </c>
      <c r="H278" s="95">
        <f>C278*F278</f>
        <v/>
      </c>
      <c r="I278" s="96">
        <f>G278+H278</f>
        <v/>
      </c>
      <c r="J278" s="102" t="n"/>
      <c r="K278" s="12" t="n"/>
      <c r="L278" s="12" t="n"/>
    </row>
    <row r="279" ht="31" customFormat="1" customHeight="1" s="22">
      <c r="A279" s="17">
        <f>IF(C279="","",COUNTA(($C$8:C279)))</f>
        <v/>
      </c>
      <c r="B279" s="19" t="inlineStr">
        <is>
          <t>Sterling 30"W Radiant Panel,10 Pass,9'  Active Lenght.10' Total Lenght 12"W Held Back For Piping &amp; Valving &amp; an Access Door.Type 3</t>
        </is>
      </c>
      <c r="C279" s="93" t="n">
        <v>3</v>
      </c>
      <c r="D279" s="55" t="inlineStr">
        <is>
          <t>EA</t>
        </is>
      </c>
      <c r="E279" s="94" t="n">
        <v>450</v>
      </c>
      <c r="F279" s="94" t="n">
        <v>1600</v>
      </c>
      <c r="G279" s="94">
        <f>C279*E279</f>
        <v/>
      </c>
      <c r="H279" s="95">
        <f>C279*F279</f>
        <v/>
      </c>
      <c r="I279" s="96">
        <f>G279+H279</f>
        <v/>
      </c>
      <c r="J279" s="102" t="n"/>
      <c r="K279" s="12" t="n"/>
      <c r="L279" s="12" t="n"/>
    </row>
    <row r="280" ht="15.5" customFormat="1" customHeight="1" s="22">
      <c r="A280" s="17">
        <f>IF(C280="","",COUNTA(($C$8:C280)))</f>
        <v/>
      </c>
      <c r="B280" s="19" t="inlineStr">
        <is>
          <t>Sterling 30"W Radiant Panel,10 Pass,12.5' Active Lenght.13' Total Lenght 6"W Held Back For Piping &amp; Valving</t>
        </is>
      </c>
      <c r="C280" s="93" t="n">
        <v>1</v>
      </c>
      <c r="D280" s="55" t="inlineStr">
        <is>
          <t>EA</t>
        </is>
      </c>
      <c r="E280" s="94" t="n">
        <v>450</v>
      </c>
      <c r="F280" s="94" t="n">
        <v>2000</v>
      </c>
      <c r="G280" s="94">
        <f>C280*E280</f>
        <v/>
      </c>
      <c r="H280" s="95">
        <f>C280*F280</f>
        <v/>
      </c>
      <c r="I280" s="96">
        <f>G280+H280</f>
        <v/>
      </c>
      <c r="J280" s="102" t="n"/>
      <c r="K280" s="12" t="n"/>
      <c r="L280" s="12" t="n"/>
    </row>
    <row r="281" ht="15.5" customFormat="1" customHeight="1" s="22">
      <c r="A281" s="17">
        <f>IF(C281="","",COUNTA(($C$8:C281)))</f>
        <v/>
      </c>
      <c r="B281" s="19" t="n"/>
      <c r="C281" s="93" t="n"/>
      <c r="D281" s="55" t="n"/>
      <c r="E281" s="94" t="n"/>
      <c r="F281" s="94" t="n"/>
      <c r="G281" s="94" t="n"/>
      <c r="H281" s="95" t="n"/>
      <c r="I281" s="96" t="n"/>
      <c r="J281" s="102" t="n"/>
      <c r="K281" s="12" t="n"/>
      <c r="L281" s="12" t="n"/>
    </row>
    <row r="282" ht="18.75" customHeight="1">
      <c r="A282" s="17">
        <f>IF(C282="","",COUNTA(($C$8:C282)))</f>
        <v/>
      </c>
      <c r="B282" s="20" t="inlineStr">
        <is>
          <t>Subtotal(Mechanical)</t>
        </is>
      </c>
      <c r="C282" s="93" t="n"/>
      <c r="D282" s="35" t="n"/>
      <c r="E282" s="35" t="n"/>
      <c r="F282" s="35" t="n"/>
      <c r="G282" s="35" t="n"/>
      <c r="H282" s="99" t="n"/>
      <c r="I282" s="100" t="n"/>
      <c r="J282" s="101">
        <f>SUM(I268:I281)</f>
        <v/>
      </c>
      <c r="K282" s="12" t="n"/>
      <c r="L282" s="12" t="n"/>
    </row>
    <row r="283" ht="35.15" customHeight="1">
      <c r="A283" s="17">
        <f>IF(C283="","",COUNTA(($C$8:C283)))</f>
        <v/>
      </c>
      <c r="B283" s="30" t="inlineStr">
        <is>
          <t>Division 15 — Plumbing</t>
        </is>
      </c>
      <c r="C283" s="66" t="n"/>
      <c r="D283" s="91" t="n"/>
      <c r="E283" s="91" t="n"/>
      <c r="F283" s="91" t="n"/>
      <c r="G283" s="91" t="n"/>
      <c r="H283" s="91" t="n"/>
      <c r="I283" s="91" t="n"/>
      <c r="J283" s="92" t="n"/>
      <c r="K283" s="12" t="n"/>
      <c r="L283" s="12" t="n"/>
    </row>
    <row r="284" ht="18.5" customFormat="1" customHeight="1" s="22">
      <c r="A284" s="17">
        <f>IF(C284="","",COUNTA(($C$8:C284)))</f>
        <v/>
      </c>
      <c r="B284" s="32" t="inlineStr">
        <is>
          <t>Fixture</t>
        </is>
      </c>
      <c r="C284" s="93" t="n"/>
      <c r="D284" s="55" t="n"/>
      <c r="E284" s="94" t="n"/>
      <c r="F284" s="94" t="n"/>
      <c r="G284" s="94" t="n"/>
      <c r="H284" s="95" t="n"/>
      <c r="I284" s="96" t="n"/>
      <c r="J284" s="102" t="n"/>
      <c r="K284" s="12" t="n"/>
      <c r="L284" s="12" t="n"/>
    </row>
    <row r="285" ht="15.5" customFormat="1" customHeight="1" s="22">
      <c r="A285" s="17">
        <f>IF(C285="","",COUNTA(($C$8:C285)))</f>
        <v/>
      </c>
      <c r="B285" s="19" t="inlineStr">
        <is>
          <t xml:space="preserve">Provide Floor Mounted Service Sink </t>
        </is>
      </c>
      <c r="C285" s="93" t="n">
        <v>1</v>
      </c>
      <c r="D285" s="55" t="inlineStr">
        <is>
          <t>EA</t>
        </is>
      </c>
      <c r="E285" s="94" t="n">
        <v>250</v>
      </c>
      <c r="F285" s="94" t="n">
        <v>550</v>
      </c>
      <c r="G285" s="94">
        <f>C285*E285</f>
        <v/>
      </c>
      <c r="H285" s="95">
        <f>C285*F285</f>
        <v/>
      </c>
      <c r="I285" s="96">
        <f>G285+H285</f>
        <v/>
      </c>
      <c r="J285" s="102" t="n"/>
      <c r="K285" s="12" t="n"/>
      <c r="L285" s="12" t="n"/>
    </row>
    <row r="286" ht="15.5" customFormat="1" customHeight="1" s="22">
      <c r="A286" s="17">
        <f>IF(C286="","",COUNTA(($C$8:C286)))</f>
        <v/>
      </c>
      <c r="B286" s="19" t="inlineStr">
        <is>
          <t xml:space="preserve">Kitchen Sink </t>
        </is>
      </c>
      <c r="C286" s="93" t="n">
        <v>1</v>
      </c>
      <c r="D286" s="55" t="inlineStr">
        <is>
          <t>EA</t>
        </is>
      </c>
      <c r="E286" s="94" t="n">
        <v>250</v>
      </c>
      <c r="F286" s="94" t="n">
        <v>550</v>
      </c>
      <c r="G286" s="94">
        <f>C286*E286</f>
        <v/>
      </c>
      <c r="H286" s="95">
        <f>C286*F286</f>
        <v/>
      </c>
      <c r="I286" s="96">
        <f>G286+H286</f>
        <v/>
      </c>
      <c r="J286" s="102" t="n"/>
      <c r="K286" s="12" t="n"/>
      <c r="L286" s="12" t="n"/>
    </row>
    <row r="287" ht="93" customFormat="1" customHeight="1" s="22">
      <c r="A287" s="17">
        <f>IF(C287="","",COUNTA(($C$8:C287)))</f>
        <v/>
      </c>
      <c r="B287" s="19" t="inlineStr">
        <is>
          <t>WC-1 Type - Water Closet AMERICAN STANDARD 2257.101 AFWALL WALL MOUNTED, VITREOUS CHINA, ELONGATED BOWL,
POWERFUL DIRECT-FED SIPHON JET ACTION, 1 1/2" TOP SPUD. FLUSH VALVE: AMERICAN
STANDARD 6047.121.002 EXPOSED FLUSHOMETER 1.28 GPF, DURABLE CHROME-PLATED CAST
BRASS CONSTRUCTION, 1 1/2" TOP SPUD, MANUAL PISTON. TOILET SEAT: OPEN FRONT CHURCH
OR EQUAL. CARRIER: JAY R SMITH OR EQUAL.</t>
        </is>
      </c>
      <c r="C287" s="93" t="n">
        <v>1</v>
      </c>
      <c r="D287" s="55" t="inlineStr">
        <is>
          <t>EA</t>
        </is>
      </c>
      <c r="E287" s="94" t="n">
        <v>300</v>
      </c>
      <c r="F287" s="94" t="n">
        <v>850</v>
      </c>
      <c r="G287" s="94">
        <f>C287*E287</f>
        <v/>
      </c>
      <c r="H287" s="95">
        <f>C287*F287</f>
        <v/>
      </c>
      <c r="I287" s="96">
        <f>G287+H287</f>
        <v/>
      </c>
      <c r="J287" s="102" t="n"/>
      <c r="K287" s="12" t="n"/>
      <c r="L287" s="12" t="n"/>
    </row>
    <row r="288" ht="77.5" customFormat="1" customHeight="1" s="22">
      <c r="A288" s="17">
        <f>IF(C288="","",COUNTA(($C$8:C288)))</f>
        <v/>
      </c>
      <c r="B288" s="19" t="inlineStr">
        <is>
          <t>WC-2 Type - Water Closet (ADA) AMERICAN STANDARD 2257.101 AFWALL WALL MOUNTED, VITREOUS CHINA, ELONGATED BOWL,POWERFUL DIRECT-FED SIPHON JET ACTION, 1 1/2" TOP SPUD. FLUSH VALVE: AMERICAN STANDARD 6047.121.002 EXPOSED FLUSHOMETER 1.28 GPF, DURABLE CHROME-PLATED CAST BRASS CONSTRUCTION, 1 1/2" TOP SPUD, MANUAL PISTON. TOILET SEAT: OPEN FRONT CHURCH OR EQUAL. CARRIER: JAY R SMITH OR EQUAL.</t>
        </is>
      </c>
      <c r="C288" s="93" t="n">
        <v>2</v>
      </c>
      <c r="D288" s="55" t="inlineStr">
        <is>
          <t>EA</t>
        </is>
      </c>
      <c r="E288" s="94" t="n">
        <v>300</v>
      </c>
      <c r="F288" s="94" t="n">
        <v>880</v>
      </c>
      <c r="G288" s="94">
        <f>C288*E288</f>
        <v/>
      </c>
      <c r="H288" s="95">
        <f>C288*F288</f>
        <v/>
      </c>
      <c r="I288" s="96">
        <f>G288+H288</f>
        <v/>
      </c>
      <c r="J288" s="102" t="n"/>
      <c r="K288" s="12" t="n"/>
      <c r="L288" s="12" t="n"/>
    </row>
    <row r="289" ht="62" customFormat="1" customHeight="1" s="22">
      <c r="A289" s="17">
        <f>IF(C289="","",COUNTA(($C$8:C289)))</f>
        <v/>
      </c>
      <c r="B289" s="19" t="inlineStr">
        <is>
          <t>UR-1 Type - Urinal(ADA) AMERICAN STANDARD 6590.001 WASHBROOK WALL MOUNTED, VITREOUS CHINA, WASHOUT FLUSH ACTION, 3/4" TOP SPUD. FLUSH VALVE: AMERICAN STANDARD 6045.013.002 EXPOSED FLUSHOMETER 0.125 GPF, DURABLE CHROME-PLATED CAST BRASS CONSTRUCTION, 1 1/2" TOP SPUD, MANUAL PISTON. CARRIER: SEE SHEET SPECIFICATIONS</t>
        </is>
      </c>
      <c r="C289" s="93" t="n">
        <v>1</v>
      </c>
      <c r="D289" s="55" t="inlineStr">
        <is>
          <t>EA</t>
        </is>
      </c>
      <c r="E289" s="94" t="n">
        <v>250</v>
      </c>
      <c r="F289" s="94" t="n">
        <v>700</v>
      </c>
      <c r="G289" s="94">
        <f>C289*E289</f>
        <v/>
      </c>
      <c r="H289" s="95">
        <f>C289*F289</f>
        <v/>
      </c>
      <c r="I289" s="96">
        <f>G289+H289</f>
        <v/>
      </c>
      <c r="J289" s="102" t="n"/>
      <c r="K289" s="12" t="n"/>
      <c r="L289" s="12" t="n"/>
    </row>
    <row r="290" ht="62" customFormat="1" customHeight="1" s="22">
      <c r="A290" s="17">
        <f>IF(C290="","",COUNTA(($C$8:C290)))</f>
        <v/>
      </c>
      <c r="B290" s="19" t="inlineStr">
        <is>
          <t>L-1 Type - Lavatory  BRADLEY VERGE® LVAD2-IR-DCG-6315-KT0000-TMA-STAIN-S-CHROME 59 3/4" X 21" 20" WASH BASIN,SINGLE PIECE MOLD, (2) INFRARED FAUCET BATTERY, (2) INFRARED METERING SOAP DISPENSER,NAVIGATOR THERMOSTATIC MIXING ASSEMBLY W/STOPS AND HOT AND COLD SUPPLY HOSES,STAINLESS STEEL ACCESS PANEL, CHROME PLATED P-TRAP</t>
        </is>
      </c>
      <c r="C290" s="93" t="n">
        <v>2</v>
      </c>
      <c r="D290" s="55" t="inlineStr">
        <is>
          <t>EA</t>
        </is>
      </c>
      <c r="E290" s="94" t="n">
        <v>300</v>
      </c>
      <c r="F290" s="94" t="n">
        <v>825</v>
      </c>
      <c r="G290" s="94">
        <f>C290*E290</f>
        <v/>
      </c>
      <c r="H290" s="95">
        <f>C290*F290</f>
        <v/>
      </c>
      <c r="I290" s="96">
        <f>G290+H290</f>
        <v/>
      </c>
      <c r="J290" s="102" t="n"/>
      <c r="K290" s="12" t="n"/>
      <c r="L290" s="12" t="n"/>
    </row>
    <row r="291" ht="62" customFormat="1" customHeight="1" s="22">
      <c r="A291" s="17">
        <f>IF(C291="","",COUNTA(($C$8:C291)))</f>
        <v/>
      </c>
      <c r="B291" s="19" t="inlineStr">
        <is>
          <t>FD-1 Type - Floor Drain ZURN #Z415B FLOOR DRAIN DURA-COATED CAST IRON BODY WITH BOTTOM OUTLET, COMBINATION
INVERTIBLE MEMBRANE CLAMP AND ADJUSTABLE COLLAR WITH SEEPAGE SLOTS AND "TYPE B"
POLISHED NICKEL BRONZE, LIGHT DUTY STRAINER.</t>
        </is>
      </c>
      <c r="C291" s="93" t="n">
        <v>3</v>
      </c>
      <c r="D291" s="55" t="inlineStr">
        <is>
          <t>EA</t>
        </is>
      </c>
      <c r="E291" s="94" t="n">
        <v>70</v>
      </c>
      <c r="F291" s="94" t="n">
        <v>220</v>
      </c>
      <c r="G291" s="94">
        <f>C291*E291</f>
        <v/>
      </c>
      <c r="H291" s="95">
        <f>C291*F291</f>
        <v/>
      </c>
      <c r="I291" s="96">
        <f>G291+H291</f>
        <v/>
      </c>
      <c r="J291" s="102" t="n"/>
      <c r="K291" s="12" t="n"/>
      <c r="L291" s="12" t="n"/>
    </row>
    <row r="292" ht="46.5" customFormat="1" customHeight="1" s="22">
      <c r="A292" s="17">
        <f>IF(C292="","",COUNTA(($C$8:C292)))</f>
        <v/>
      </c>
      <c r="B292" s="19" t="inlineStr">
        <is>
          <t>FS-1 - Floor Sink ZURN #Z1901 FLOOR SINK DEEP CAST IRON BODY AND SQUARE SLOTTED LIGHT DUTY GRATE,WITH WHITE ACID RESISTANT PORCELAIN ENAMEL INTERIOR AND TOP, COMPLETE WITH WHITE ABS ANTI-SPLASH INTERIOR BOTTOM DOME STRAINER</t>
        </is>
      </c>
      <c r="C292" s="93" t="n">
        <v>1</v>
      </c>
      <c r="D292" s="55" t="inlineStr">
        <is>
          <t>EA</t>
        </is>
      </c>
      <c r="E292" s="94" t="n">
        <v>250</v>
      </c>
      <c r="F292" s="94" t="n">
        <v>650</v>
      </c>
      <c r="G292" s="94">
        <f>C292*E292</f>
        <v/>
      </c>
      <c r="H292" s="95">
        <f>C292*F292</f>
        <v/>
      </c>
      <c r="I292" s="96">
        <f>G292+H292</f>
        <v/>
      </c>
      <c r="J292" s="102" t="n"/>
      <c r="K292" s="12" t="n"/>
      <c r="L292" s="12" t="n"/>
    </row>
    <row r="293" ht="31" customFormat="1" customHeight="1" s="22">
      <c r="A293" s="17">
        <f>IF(C293="","",COUNTA(($C$8:C293)))</f>
        <v/>
      </c>
      <c r="B293" s="19" t="inlineStr">
        <is>
          <t>TP-1 Type - Trap Primer PRECISION PLUMBING PRODUCTS P2-500 TRAP PRIMER, CORROSION RESISTANT BRASS, PISTON OPERATED.</t>
        </is>
      </c>
      <c r="C293" s="93" t="n">
        <v>1</v>
      </c>
      <c r="D293" s="55" t="inlineStr">
        <is>
          <t>EA</t>
        </is>
      </c>
      <c r="E293" s="94" t="n">
        <v>70</v>
      </c>
      <c r="F293" s="94" t="n">
        <v>135</v>
      </c>
      <c r="G293" s="94">
        <f>C293*E293</f>
        <v/>
      </c>
      <c r="H293" s="95">
        <f>C293*F293</f>
        <v/>
      </c>
      <c r="I293" s="96">
        <f>G293+H293</f>
        <v/>
      </c>
      <c r="J293" s="102" t="n"/>
      <c r="K293" s="12" t="n"/>
      <c r="L293" s="12" t="n"/>
    </row>
    <row r="294" ht="62" customFormat="1" customHeight="1" s="22">
      <c r="A294" s="17">
        <f>IF(C294="","",COUNTA(($C$8:C294)))</f>
        <v/>
      </c>
      <c r="B294" s="19" t="inlineStr">
        <is>
          <t>MS-1 Type - Mop Sink AMERICAN STANDARD FLORWELL 7745.811 FLOOR MOUNT 28"X28" CORNER SINK, CAST IRON WITH ENAMEL FINISH WITH OPTIONAL COATED WIRE RIM GUARD. FAUCET: AMERICAN STANDARD 8350.243 WALL MOUNTED, CAST BRASS BODY, METAL LEVER HANDLES WITH HOT AND COLD INDICATORS, VANDAL-RESISTANT SCREWS, VACUUM BREAKER, SPOUT WITH BUCKET HOOK AND THREADED HOSE</t>
        </is>
      </c>
      <c r="C294" s="93" t="n">
        <v>1</v>
      </c>
      <c r="D294" s="55" t="inlineStr">
        <is>
          <t>EA</t>
        </is>
      </c>
      <c r="E294" s="94" t="n">
        <v>250</v>
      </c>
      <c r="F294" s="94" t="n">
        <v>650</v>
      </c>
      <c r="G294" s="94">
        <f>C294*E294</f>
        <v/>
      </c>
      <c r="H294" s="95">
        <f>C294*F294</f>
        <v/>
      </c>
      <c r="I294" s="96">
        <f>G294+H294</f>
        <v/>
      </c>
      <c r="J294" s="102" t="n"/>
      <c r="K294" s="12" t="n"/>
      <c r="L294" s="12" t="n"/>
    </row>
    <row r="295" ht="15.5" customFormat="1" customHeight="1" s="22">
      <c r="A295" s="17">
        <f>IF(C295="","",COUNTA(($C$8:C295)))</f>
        <v/>
      </c>
      <c r="B295" s="19" t="inlineStr"/>
      <c r="C295" s="93" t="n"/>
      <c r="D295" s="55" t="inlineStr"/>
      <c r="E295" s="55" t="inlineStr"/>
      <c r="F295" s="55" t="inlineStr"/>
      <c r="G295" s="55" t="inlineStr"/>
      <c r="H295" s="55" t="inlineStr"/>
      <c r="I295" s="55" t="inlineStr"/>
      <c r="J295" s="102" t="n"/>
      <c r="K295" s="12" t="n"/>
      <c r="L295" s="12" t="n"/>
    </row>
    <row r="296" ht="18.5" customFormat="1" customHeight="1" s="22">
      <c r="A296" s="17">
        <f>IF(C296="","",COUNTA(($C$8:C296)))</f>
        <v/>
      </c>
      <c r="B296" s="32" t="inlineStr">
        <is>
          <t>Pipe</t>
        </is>
      </c>
      <c r="C296" s="93" t="n"/>
      <c r="D296" s="55" t="inlineStr"/>
      <c r="E296" s="94" t="n"/>
      <c r="F296" s="94" t="n"/>
      <c r="G296" s="94" t="n"/>
      <c r="H296" s="95" t="n"/>
      <c r="I296" s="96" t="n"/>
      <c r="J296" s="102" t="n"/>
      <c r="K296" s="12" t="n"/>
      <c r="L296" s="12" t="n"/>
    </row>
    <row r="297" ht="15.5" customFormat="1" customHeight="1" s="22">
      <c r="A297" s="17">
        <f>IF(C297="","",COUNTA(($C$8:C297)))</f>
        <v/>
      </c>
      <c r="B297" s="19" t="inlineStr">
        <is>
          <t>4" Sanitary Pipe</t>
        </is>
      </c>
      <c r="C297" s="93" t="n">
        <v>50</v>
      </c>
      <c r="D297" s="55" t="inlineStr">
        <is>
          <t>LF</t>
        </is>
      </c>
      <c r="E297" s="94" t="n">
        <v>7</v>
      </c>
      <c r="F297" s="94" t="n">
        <v>28</v>
      </c>
      <c r="G297" s="94">
        <f>C297*E297</f>
        <v/>
      </c>
      <c r="H297" s="95">
        <f>C297*F297</f>
        <v/>
      </c>
      <c r="I297" s="96">
        <f>G297+H297</f>
        <v/>
      </c>
      <c r="J297" s="102" t="n"/>
      <c r="K297" s="12" t="n"/>
      <c r="L297" s="12" t="n"/>
    </row>
    <row r="298" ht="15.5" customFormat="1" customHeight="1" s="22">
      <c r="A298" s="17">
        <f>IF(C298="","",COUNTA(($C$8:C298)))</f>
        <v/>
      </c>
      <c r="B298" s="19" t="inlineStr">
        <is>
          <t>2" Sanitary Pipe</t>
        </is>
      </c>
      <c r="C298" s="93" t="n">
        <v>61</v>
      </c>
      <c r="D298" s="55" t="inlineStr">
        <is>
          <t>LF</t>
        </is>
      </c>
      <c r="E298" s="94" t="n">
        <v>6</v>
      </c>
      <c r="F298" s="94" t="n">
        <v>20</v>
      </c>
      <c r="G298" s="94">
        <f>C298*E298</f>
        <v/>
      </c>
      <c r="H298" s="95">
        <f>C298*F298</f>
        <v/>
      </c>
      <c r="I298" s="96">
        <f>G298+H298</f>
        <v/>
      </c>
      <c r="J298" s="102" t="n"/>
      <c r="K298" s="12" t="n"/>
      <c r="L298" s="12" t="n"/>
    </row>
    <row r="299" ht="15.5" customFormat="1" customHeight="1" s="22">
      <c r="A299" s="17">
        <f>IF(C299="","",COUNTA(($C$8:C299)))</f>
        <v/>
      </c>
      <c r="B299" s="19" t="inlineStr">
        <is>
          <t>1/2" Domestic Cold Water</t>
        </is>
      </c>
      <c r="C299" s="93" t="n">
        <v>17</v>
      </c>
      <c r="D299" s="55" t="inlineStr">
        <is>
          <t>LF</t>
        </is>
      </c>
      <c r="E299" s="94" t="n">
        <v>6</v>
      </c>
      <c r="F299" s="94" t="n">
        <v>14</v>
      </c>
      <c r="G299" s="94">
        <f>C299*E299</f>
        <v/>
      </c>
      <c r="H299" s="95">
        <f>C299*F299</f>
        <v/>
      </c>
      <c r="I299" s="96">
        <f>G299+H299</f>
        <v/>
      </c>
      <c r="J299" s="102" t="n"/>
      <c r="K299" s="12" t="n"/>
      <c r="L299" s="12" t="n"/>
    </row>
    <row r="300" ht="15.5" customFormat="1" customHeight="1" s="22">
      <c r="A300" s="17">
        <f>IF(C300="","",COUNTA(($C$8:C300)))</f>
        <v/>
      </c>
      <c r="B300" s="19" t="inlineStr">
        <is>
          <t>2"Cold Water Pipe</t>
        </is>
      </c>
      <c r="C300" s="93" t="n">
        <v>39</v>
      </c>
      <c r="D300" s="55" t="inlineStr">
        <is>
          <t>LF</t>
        </is>
      </c>
      <c r="E300" s="94" t="n">
        <v>6</v>
      </c>
      <c r="F300" s="94" t="n">
        <v>20</v>
      </c>
      <c r="G300" s="94">
        <f>C300*E300</f>
        <v/>
      </c>
      <c r="H300" s="95">
        <f>C300*F300</f>
        <v/>
      </c>
      <c r="I300" s="96">
        <f>G300+H300</f>
        <v/>
      </c>
      <c r="J300" s="102" t="n"/>
      <c r="K300" s="12" t="n"/>
      <c r="L300" s="12" t="n"/>
    </row>
    <row r="301" ht="15.5" customFormat="1" customHeight="1" s="22">
      <c r="A301" s="17">
        <f>IF(C301="","",COUNTA(($C$8:C301)))</f>
        <v/>
      </c>
      <c r="B301" s="19" t="inlineStr">
        <is>
          <t>3/4" Hot Water Pipe</t>
        </is>
      </c>
      <c r="C301" s="93" t="n">
        <v>113</v>
      </c>
      <c r="D301" s="55" t="inlineStr">
        <is>
          <t>LF</t>
        </is>
      </c>
      <c r="E301" s="94" t="n">
        <v>6</v>
      </c>
      <c r="F301" s="94" t="n">
        <v>12</v>
      </c>
      <c r="G301" s="94">
        <f>C301*E301</f>
        <v/>
      </c>
      <c r="H301" s="95">
        <f>C301*F301</f>
        <v/>
      </c>
      <c r="I301" s="96">
        <f>G301+H301</f>
        <v/>
      </c>
      <c r="J301" s="102" t="n"/>
      <c r="K301" s="12" t="n"/>
      <c r="L301" s="12" t="n"/>
    </row>
    <row r="302" ht="15.5" customFormat="1" customHeight="1" s="22">
      <c r="A302" s="17">
        <f>IF(C302="","",COUNTA(($C$8:C302)))</f>
        <v/>
      </c>
      <c r="B302" s="19" t="inlineStr">
        <is>
          <t>1/2" Hot Water Return Pipe</t>
        </is>
      </c>
      <c r="C302" s="93" t="n">
        <v>92</v>
      </c>
      <c r="D302" s="55" t="inlineStr">
        <is>
          <t>LF</t>
        </is>
      </c>
      <c r="E302" s="94" t="n">
        <v>6</v>
      </c>
      <c r="F302" s="94" t="n">
        <v>14</v>
      </c>
      <c r="G302" s="94">
        <f>C302*E302</f>
        <v/>
      </c>
      <c r="H302" s="95">
        <f>C302*F302</f>
        <v/>
      </c>
      <c r="I302" s="96">
        <f>G302+H302</f>
        <v/>
      </c>
      <c r="J302" s="102" t="n"/>
      <c r="K302" s="12" t="n"/>
      <c r="L302" s="12" t="n"/>
    </row>
    <row r="303" ht="15.5" customFormat="1" customHeight="1" s="22">
      <c r="A303" s="17">
        <f>IF(C303="","",COUNTA(($C$8:C303)))</f>
        <v/>
      </c>
      <c r="B303" s="19" t="inlineStr">
        <is>
          <t>3/4" Cold Water Pipe</t>
        </is>
      </c>
      <c r="C303" s="93" t="n">
        <v>59</v>
      </c>
      <c r="D303" s="55" t="inlineStr">
        <is>
          <t>LF</t>
        </is>
      </c>
      <c r="E303" s="94" t="n">
        <v>6</v>
      </c>
      <c r="F303" s="94" t="n">
        <v>12</v>
      </c>
      <c r="G303" s="94">
        <f>C303*E303</f>
        <v/>
      </c>
      <c r="H303" s="95">
        <f>C303*F303</f>
        <v/>
      </c>
      <c r="I303" s="96">
        <f>G303+H303</f>
        <v/>
      </c>
      <c r="J303" s="102" t="n"/>
      <c r="K303" s="12" t="n"/>
      <c r="L303" s="12" t="n"/>
    </row>
    <row r="304" ht="15.5" customFormat="1" customHeight="1" s="22">
      <c r="A304" s="17">
        <f>IF(C304="","",COUNTA(($C$8:C304)))</f>
        <v/>
      </c>
      <c r="B304" s="19" t="inlineStr">
        <is>
          <t>2" Vent Pipe</t>
        </is>
      </c>
      <c r="C304" s="93" t="n">
        <v>3</v>
      </c>
      <c r="D304" s="55" t="inlineStr">
        <is>
          <t>LF</t>
        </is>
      </c>
      <c r="E304" s="94" t="n">
        <v>6</v>
      </c>
      <c r="F304" s="94" t="n">
        <v>20</v>
      </c>
      <c r="G304" s="94">
        <f>C304*E304</f>
        <v/>
      </c>
      <c r="H304" s="95">
        <f>C304*F304</f>
        <v/>
      </c>
      <c r="I304" s="96">
        <f>G304+H304</f>
        <v/>
      </c>
      <c r="J304" s="102" t="n"/>
      <c r="K304" s="12" t="n"/>
      <c r="L304" s="12" t="n"/>
    </row>
    <row r="305" ht="15.5" customFormat="1" customHeight="1" s="22">
      <c r="A305" s="17">
        <f>IF(C305="","",COUNTA(($C$8:C305)))</f>
        <v/>
      </c>
      <c r="B305" s="19" t="n"/>
      <c r="C305" s="93" t="n"/>
      <c r="D305" s="55" t="n"/>
      <c r="E305" s="94" t="n"/>
      <c r="F305" s="94" t="n"/>
      <c r="G305" s="94" t="n"/>
      <c r="H305" s="95" t="n"/>
      <c r="I305" s="96" t="n"/>
      <c r="J305" s="102" t="n"/>
      <c r="K305" s="12" t="n"/>
      <c r="L305" s="12" t="n"/>
    </row>
    <row r="306" ht="18.5" customFormat="1" customHeight="1" s="22">
      <c r="A306" s="17">
        <f>IF(C306="","",COUNTA(($C$8:C306)))</f>
        <v/>
      </c>
      <c r="B306" s="32" t="inlineStr">
        <is>
          <t>Fitting</t>
        </is>
      </c>
      <c r="C306" s="93" t="n"/>
      <c r="D306" s="55" t="n"/>
      <c r="E306" s="94" t="n"/>
      <c r="F306" s="94" t="n"/>
      <c r="G306" s="94" t="n"/>
      <c r="H306" s="95" t="n"/>
      <c r="I306" s="96" t="n"/>
      <c r="J306" s="102" t="n"/>
      <c r="K306" s="12" t="n"/>
      <c r="L306" s="12" t="n"/>
    </row>
    <row r="307" ht="15.5" customFormat="1" customHeight="1" s="22">
      <c r="A307" s="17">
        <f>IF(C307="","",COUNTA(($C$8:C307)))</f>
        <v/>
      </c>
      <c r="B307" s="19" t="inlineStr">
        <is>
          <t>90 Degree Elbow</t>
        </is>
      </c>
      <c r="C307" s="93" t="n">
        <v>11</v>
      </c>
      <c r="D307" s="55" t="inlineStr">
        <is>
          <t>EA</t>
        </is>
      </c>
      <c r="E307" s="94" t="n">
        <v>20</v>
      </c>
      <c r="F307" s="94" t="n">
        <v>25</v>
      </c>
      <c r="G307" s="94">
        <f>C307*E307</f>
        <v/>
      </c>
      <c r="H307" s="95">
        <f>C307*F307</f>
        <v/>
      </c>
      <c r="I307" s="96">
        <f>G307+H307</f>
        <v/>
      </c>
      <c r="J307" s="102" t="n"/>
      <c r="K307" s="12" t="n"/>
      <c r="L307" s="12" t="n"/>
    </row>
    <row r="308" ht="15.5" customFormat="1" customHeight="1" s="22">
      <c r="A308" s="17">
        <f>IF(C308="","",COUNTA(($C$8:C308)))</f>
        <v/>
      </c>
      <c r="B308" s="19" t="inlineStr">
        <is>
          <t>45 Degree Elbow</t>
        </is>
      </c>
      <c r="C308" s="93" t="n">
        <v>7</v>
      </c>
      <c r="D308" s="55" t="inlineStr">
        <is>
          <t>EA</t>
        </is>
      </c>
      <c r="E308" s="94" t="n">
        <v>20</v>
      </c>
      <c r="F308" s="94" t="n">
        <v>25</v>
      </c>
      <c r="G308" s="94">
        <f>C308*E308</f>
        <v/>
      </c>
      <c r="H308" s="95">
        <f>C308*F308</f>
        <v/>
      </c>
      <c r="I308" s="96">
        <f>G308+H308</f>
        <v/>
      </c>
      <c r="J308" s="102" t="n"/>
      <c r="K308" s="12" t="n"/>
      <c r="L308" s="12" t="n"/>
    </row>
    <row r="309" ht="15.5" customFormat="1" customHeight="1" s="22">
      <c r="A309" s="17">
        <f>IF(C309="","",COUNTA(($C$8:C309)))</f>
        <v/>
      </c>
      <c r="B309" s="19" t="inlineStr">
        <is>
          <t>Tee</t>
        </is>
      </c>
      <c r="C309" s="93" t="n">
        <v>8</v>
      </c>
      <c r="D309" s="55" t="inlineStr">
        <is>
          <t>EA</t>
        </is>
      </c>
      <c r="E309" s="94" t="n">
        <v>20</v>
      </c>
      <c r="F309" s="94" t="n">
        <v>25</v>
      </c>
      <c r="G309" s="94">
        <f>C309*E309</f>
        <v/>
      </c>
      <c r="H309" s="95">
        <f>C309*F309</f>
        <v/>
      </c>
      <c r="I309" s="96">
        <f>G309+H309</f>
        <v/>
      </c>
      <c r="J309" s="102" t="n"/>
      <c r="K309" s="12" t="n"/>
      <c r="L309" s="12" t="n"/>
    </row>
    <row r="310" ht="15.5" customFormat="1" customHeight="1" s="22">
      <c r="A310" s="17">
        <f>IF(C310="","",COUNTA(($C$8:C310)))</f>
        <v/>
      </c>
      <c r="B310" s="19" t="inlineStr">
        <is>
          <t>Wye</t>
        </is>
      </c>
      <c r="C310" s="93" t="n">
        <v>7</v>
      </c>
      <c r="D310" s="55" t="inlineStr">
        <is>
          <t>EA</t>
        </is>
      </c>
      <c r="E310" s="94" t="n">
        <v>20</v>
      </c>
      <c r="F310" s="94" t="n">
        <v>25</v>
      </c>
      <c r="G310" s="94">
        <f>C310*E310</f>
        <v/>
      </c>
      <c r="H310" s="95">
        <f>C310*F310</f>
        <v/>
      </c>
      <c r="I310" s="96">
        <f>G310+H310</f>
        <v/>
      </c>
      <c r="J310" s="102" t="n"/>
      <c r="K310" s="12" t="n"/>
      <c r="L310" s="12" t="n"/>
    </row>
    <row r="311" ht="15.5" customFormat="1" customHeight="1" s="22">
      <c r="A311" s="17">
        <f>IF(C311="","",COUNTA(($C$8:C311)))</f>
        <v/>
      </c>
      <c r="B311" s="19" t="n"/>
      <c r="C311" s="93" t="n"/>
      <c r="D311" s="55" t="n"/>
      <c r="E311" s="94" t="n"/>
      <c r="F311" s="94" t="n"/>
      <c r="G311" s="94" t="n"/>
      <c r="H311" s="95" t="n"/>
      <c r="I311" s="96" t="n"/>
      <c r="J311" s="102" t="n"/>
      <c r="K311" s="12" t="n"/>
      <c r="L311" s="12" t="n"/>
    </row>
    <row r="312" ht="18.5" customFormat="1" customHeight="1" s="22">
      <c r="A312" s="17">
        <f>IF(C312="","",COUNTA(($C$8:C312)))</f>
        <v/>
      </c>
      <c r="B312" s="32" t="inlineStr">
        <is>
          <t>Plumbing Equipment</t>
        </is>
      </c>
      <c r="C312" s="93" t="n"/>
      <c r="D312" s="55" t="n"/>
      <c r="E312" s="94" t="n"/>
      <c r="F312" s="94" t="n"/>
      <c r="G312" s="94" t="n"/>
      <c r="H312" s="95" t="n"/>
      <c r="I312" s="96" t="n"/>
      <c r="J312" s="102" t="n"/>
      <c r="K312" s="12" t="n"/>
      <c r="L312" s="12" t="n"/>
    </row>
    <row r="313" ht="15.5" customFormat="1" customHeight="1" s="22">
      <c r="A313" s="17">
        <f>IF(C313="","",COUNTA(($C$8:C313)))</f>
        <v/>
      </c>
      <c r="B313" s="19" t="inlineStr">
        <is>
          <t>Balancing Valve</t>
        </is>
      </c>
      <c r="C313" s="93" t="n">
        <v>4</v>
      </c>
      <c r="D313" s="55" t="inlineStr">
        <is>
          <t>EA</t>
        </is>
      </c>
      <c r="E313" s="94" t="n">
        <v>45</v>
      </c>
      <c r="F313" s="94" t="n">
        <v>90</v>
      </c>
      <c r="G313" s="94">
        <f>C313*E313</f>
        <v/>
      </c>
      <c r="H313" s="95">
        <f>C313*F313</f>
        <v/>
      </c>
      <c r="I313" s="96">
        <f>G313+H313</f>
        <v/>
      </c>
      <c r="J313" s="102" t="n"/>
      <c r="K313" s="12" t="n"/>
      <c r="L313" s="12" t="n"/>
    </row>
    <row r="314" ht="15.5" customFormat="1" customHeight="1" s="22">
      <c r="A314" s="17">
        <f>IF(C314="","",COUNTA(($C$8:C314)))</f>
        <v/>
      </c>
      <c r="B314" s="19" t="inlineStr">
        <is>
          <t>Floor Cleanout</t>
        </is>
      </c>
      <c r="C314" s="93" t="n">
        <v>2</v>
      </c>
      <c r="D314" s="55" t="inlineStr">
        <is>
          <t>EA</t>
        </is>
      </c>
      <c r="E314" s="94" t="n">
        <v>50</v>
      </c>
      <c r="F314" s="94" t="n">
        <v>200</v>
      </c>
      <c r="G314" s="94">
        <f>C314*E314</f>
        <v/>
      </c>
      <c r="H314" s="95">
        <f>C314*F314</f>
        <v/>
      </c>
      <c r="I314" s="96">
        <f>G314+H314</f>
        <v/>
      </c>
      <c r="J314" s="102" t="n"/>
      <c r="K314" s="12" t="n"/>
      <c r="L314" s="12" t="n"/>
    </row>
    <row r="315" ht="15.5" customFormat="1" customHeight="1" s="22">
      <c r="A315" s="17">
        <f>IF(C315="","",COUNTA(($C$8:C315)))</f>
        <v/>
      </c>
      <c r="B315" s="19" t="inlineStr">
        <is>
          <t>Point of Connection</t>
        </is>
      </c>
      <c r="C315" s="93" t="n">
        <v>5</v>
      </c>
      <c r="D315" s="55" t="inlineStr">
        <is>
          <t>EA</t>
        </is>
      </c>
      <c r="E315" s="94" t="n">
        <v>40</v>
      </c>
      <c r="F315" s="94" t="n">
        <v>90</v>
      </c>
      <c r="G315" s="94">
        <f>C315*E315</f>
        <v/>
      </c>
      <c r="H315" s="95">
        <f>C315*F315</f>
        <v/>
      </c>
      <c r="I315" s="96">
        <f>G315+H315</f>
        <v/>
      </c>
      <c r="J315" s="102" t="n"/>
      <c r="K315" s="12" t="n"/>
      <c r="L315" s="12" t="n"/>
    </row>
    <row r="316" ht="15.5" customFormat="1" customHeight="1" s="22">
      <c r="A316" s="17">
        <f>IF(C316="","",COUNTA(($C$8:C316)))</f>
        <v/>
      </c>
      <c r="B316" s="19" t="n"/>
      <c r="C316" s="93" t="n"/>
      <c r="D316" s="55" t="n"/>
      <c r="E316" s="94" t="n"/>
      <c r="F316" s="94" t="n"/>
      <c r="G316" s="94" t="n"/>
      <c r="H316" s="95" t="n"/>
      <c r="I316" s="96" t="n"/>
      <c r="J316" s="102" t="n"/>
      <c r="K316" s="12" t="n"/>
      <c r="L316" s="12" t="n"/>
    </row>
    <row r="317" ht="18.75" customHeight="1">
      <c r="A317" s="17">
        <f>IF(C317="","",COUNTA(($C$8:C317)))</f>
        <v/>
      </c>
      <c r="B317" s="20" t="inlineStr">
        <is>
          <t>Subtotal( Plumbing)</t>
        </is>
      </c>
      <c r="C317" s="93" t="n"/>
      <c r="D317" s="35" t="n"/>
      <c r="E317" s="35" t="n"/>
      <c r="F317" s="35" t="n"/>
      <c r="G317" s="35" t="n"/>
      <c r="H317" s="99" t="n"/>
      <c r="I317" s="100" t="n"/>
      <c r="J317" s="101">
        <f>SUM(I285:I317)</f>
        <v/>
      </c>
      <c r="K317" s="12" t="n"/>
      <c r="L317" s="12" t="n"/>
    </row>
    <row r="318" ht="35.15" customHeight="1">
      <c r="A318" s="17">
        <f>IF(C318="","",COUNTA(($C$8:C318)))</f>
        <v/>
      </c>
      <c r="B318" s="30" t="inlineStr">
        <is>
          <t>Division 16 — Electrical</t>
        </is>
      </c>
      <c r="C318" s="66" t="n"/>
      <c r="D318" s="91" t="n"/>
      <c r="E318" s="91" t="n"/>
      <c r="F318" s="91" t="n"/>
      <c r="G318" s="91" t="n"/>
      <c r="H318" s="91" t="n"/>
      <c r="I318" s="91" t="n"/>
      <c r="J318" s="92" t="n"/>
      <c r="K318" s="12" t="n"/>
      <c r="L318" s="12" t="n"/>
    </row>
    <row r="319" ht="18.5" customFormat="1" customHeight="1" s="22">
      <c r="A319" s="17">
        <f>IF(C319="","",COUNTA(($C$8:C319)))</f>
        <v/>
      </c>
      <c r="B319" s="32" t="inlineStr">
        <is>
          <t>Lighting</t>
        </is>
      </c>
      <c r="C319" s="93" t="n"/>
      <c r="D319" s="55" t="n"/>
      <c r="E319" s="94" t="n"/>
      <c r="F319" s="94" t="n"/>
      <c r="G319" s="94" t="n"/>
      <c r="H319" s="95" t="n"/>
      <c r="I319" s="96" t="n"/>
      <c r="J319" s="102" t="n"/>
      <c r="K319" s="12" t="n"/>
      <c r="L319" s="12" t="n"/>
    </row>
    <row r="320" ht="31" customFormat="1" customHeight="1" s="22">
      <c r="A320" s="17">
        <f>IF(C320="","",COUNTA(($C$8:C320)))</f>
        <v/>
      </c>
      <c r="B320" s="19" t="inlineStr">
        <is>
          <t>C1 Type - Manufacturer Finelite Hp-4r Series &amp; Lamp 56.8w Led &amp; Description Same As Fixture Type 'C', Except For 8'l And Wattage</t>
        </is>
      </c>
      <c r="C320" s="93" t="n">
        <v>25</v>
      </c>
      <c r="D320" s="55" t="inlineStr">
        <is>
          <t>EA</t>
        </is>
      </c>
      <c r="E320" s="94" t="n">
        <v>70</v>
      </c>
      <c r="F320" s="94" t="n">
        <v>320</v>
      </c>
      <c r="G320" s="94">
        <f>C320*E320</f>
        <v/>
      </c>
      <c r="H320" s="95">
        <f>C320*F320</f>
        <v/>
      </c>
      <c r="I320" s="96">
        <f>G320+H320</f>
        <v/>
      </c>
      <c r="J320" s="102" t="n"/>
      <c r="K320" s="12" t="n"/>
      <c r="L320" s="12" t="n"/>
    </row>
    <row r="321" ht="31" customFormat="1" customHeight="1" s="22">
      <c r="A321" s="17">
        <f>IF(C321="","",COUNTA(($C$8:C321)))</f>
        <v/>
      </c>
      <c r="B321" s="19" t="inlineStr">
        <is>
          <t xml:space="preserve">A Type - Manufacturer Fluxwerx Tr124 Series &amp; Lamp 29w Led &amp; Description 2'x4' T-Bar Lay-In Led Light Fixture, Vertical Acrylic Lens, Steel Housing, 0-10v Dimming Driver, 120v </t>
        </is>
      </c>
      <c r="C321" s="93" t="n">
        <v>8</v>
      </c>
      <c r="D321" s="55" t="inlineStr">
        <is>
          <t>EA</t>
        </is>
      </c>
      <c r="E321" s="94" t="n">
        <v>70</v>
      </c>
      <c r="F321" s="94" t="n">
        <v>320</v>
      </c>
      <c r="G321" s="94">
        <f>C321*E321</f>
        <v/>
      </c>
      <c r="H321" s="95">
        <f>C321*F321</f>
        <v/>
      </c>
      <c r="I321" s="96">
        <f>G321+H321</f>
        <v/>
      </c>
      <c r="J321" s="102" t="n"/>
      <c r="K321" s="12" t="n"/>
      <c r="L321" s="12" t="n"/>
    </row>
    <row r="322" ht="31" customFormat="1" customHeight="1" s="22">
      <c r="A322" s="17">
        <f>IF(C322="","",COUNTA(($C$8:C322)))</f>
        <v/>
      </c>
      <c r="B322" s="19" t="inlineStr">
        <is>
          <t>A1 Type - Manufacturer Fluxwerx Tr124 Series &amp; Lamp 38w Led &amp; Description Same As Fixture Type 'A', Except For Wattage</t>
        </is>
      </c>
      <c r="C322" s="93" t="n">
        <v>2</v>
      </c>
      <c r="D322" s="55" t="inlineStr">
        <is>
          <t>EA</t>
        </is>
      </c>
      <c r="E322" s="94" t="n">
        <v>80</v>
      </c>
      <c r="F322" s="94" t="n">
        <v>350</v>
      </c>
      <c r="G322" s="94">
        <f>C322*E322</f>
        <v/>
      </c>
      <c r="H322" s="95">
        <f>C322*F322</f>
        <v/>
      </c>
      <c r="I322" s="96">
        <f>G322+H322</f>
        <v/>
      </c>
      <c r="J322" s="102" t="n"/>
      <c r="K322" s="12" t="n"/>
      <c r="L322" s="12" t="n"/>
    </row>
    <row r="323" ht="46.5" customFormat="1" customHeight="1" s="22">
      <c r="A323" s="17">
        <f>IF(C323="","",COUNTA(($C$8:C323)))</f>
        <v/>
      </c>
      <c r="B323" s="19" t="inlineStr">
        <is>
          <t>C Type - Manufacturer Finelite Hp-4r Series &amp; Lamp 28.4w Led &amp; Description 4' Recessed Flange Mount Linear Led Light Fixture, Flush Acrylic Lens, Steel Housing,Flush Slot Screw Mounting, Flat Endcaps, High Output, 0-10v Dimming Driver, 120v</t>
        </is>
      </c>
      <c r="C323" s="93" t="n">
        <v>14</v>
      </c>
      <c r="D323" s="55" t="inlineStr">
        <is>
          <t>EA</t>
        </is>
      </c>
      <c r="E323" s="94" t="n">
        <v>70</v>
      </c>
      <c r="F323" s="94" t="n">
        <v>300</v>
      </c>
      <c r="G323" s="94">
        <f>C323*E323</f>
        <v/>
      </c>
      <c r="H323" s="95">
        <f>C323*F323</f>
        <v/>
      </c>
      <c r="I323" s="96">
        <f>G323+H323</f>
        <v/>
      </c>
      <c r="J323" s="102" t="n"/>
      <c r="K323" s="12" t="n"/>
      <c r="L323" s="12" t="n"/>
    </row>
    <row r="324" ht="46.5" customFormat="1" customHeight="1" s="22">
      <c r="A324" s="17">
        <f>IF(C324="","",COUNTA(($C$8:C324)))</f>
        <v/>
      </c>
      <c r="B324" s="19" t="inlineStr">
        <is>
          <t>D Type - Manufacturer Philips Lightolier C4l Series &amp; Lamp 16w Led &amp; Description 4" Dia. X 6" Deep Recessed Led Downlight Fixture,New Construction Housing, 1500 Lumens,Medium Beam, Trim And Reflector Finish Per Architect, 0-10v Dimming Electronic Driver,120v.</t>
        </is>
      </c>
      <c r="C324" s="93" t="n">
        <v>50</v>
      </c>
      <c r="D324" s="55" t="inlineStr">
        <is>
          <t>EA</t>
        </is>
      </c>
      <c r="E324" s="94" t="n">
        <v>50</v>
      </c>
      <c r="F324" s="94" t="n">
        <v>200</v>
      </c>
      <c r="G324" s="94">
        <f>C324*E324</f>
        <v/>
      </c>
      <c r="H324" s="95">
        <f>C324*F324</f>
        <v/>
      </c>
      <c r="I324" s="96">
        <f>G324+H324</f>
        <v/>
      </c>
      <c r="J324" s="102" t="n"/>
      <c r="K324" s="12" t="n"/>
      <c r="L324" s="12" t="n"/>
    </row>
    <row r="325" ht="46.5" customFormat="1" customHeight="1" s="22">
      <c r="A325" s="17">
        <f>IF(C325="","",COUNTA(($C$8:C325)))</f>
        <v/>
      </c>
      <c r="B325" s="19" t="inlineStr">
        <is>
          <t>J Type - Manufacturer Hunter Fans Southcrest &amp; Lamp 45w Led &amp; Description 36" Round Two-Tier Decorative Chandelier Fixture, Provide 5w B11 E12 Ge Led Bulb Or Equivalent, Dimmer Switch Compatible, Finish Per Architect, 120v.</t>
        </is>
      </c>
      <c r="C325" s="93" t="n">
        <v>6</v>
      </c>
      <c r="D325" s="55" t="inlineStr">
        <is>
          <t>EA</t>
        </is>
      </c>
      <c r="E325" s="94" t="n">
        <v>70</v>
      </c>
      <c r="F325" s="94" t="n">
        <v>350</v>
      </c>
      <c r="G325" s="94">
        <f>C325*E325</f>
        <v/>
      </c>
      <c r="H325" s="95">
        <f>C325*F325</f>
        <v/>
      </c>
      <c r="I325" s="96">
        <f>G325+H325</f>
        <v/>
      </c>
      <c r="J325" s="102" t="n"/>
      <c r="K325" s="12" t="n"/>
      <c r="L325" s="12" t="n"/>
    </row>
    <row r="326" ht="46.5" customFormat="1" customHeight="1" s="22">
      <c r="A326" s="17">
        <f>IF(C326="","",COUNTA(($C$8:C326)))</f>
        <v/>
      </c>
      <c r="B326" s="19" t="inlineStr">
        <is>
          <t>F Type - Manufacturer The World Of Rh Arcachon Led &amp; Lamp 248w Led &amp; Description 60" Round Two-Tier Decorative Chandelier Fixture, Solid Brass, T4 Tube Frost G8 Led Bulbs Included, Dimmer Switch Compatible, Finish Per Architect, 120v.</t>
        </is>
      </c>
      <c r="C326" s="93" t="n">
        <v>2</v>
      </c>
      <c r="D326" s="55" t="inlineStr">
        <is>
          <t>EA</t>
        </is>
      </c>
      <c r="E326" s="94" t="n">
        <v>90</v>
      </c>
      <c r="F326" s="94" t="n">
        <v>420</v>
      </c>
      <c r="G326" s="94">
        <f>C326*E326</f>
        <v/>
      </c>
      <c r="H326" s="95">
        <f>C326*F326</f>
        <v/>
      </c>
      <c r="I326" s="96">
        <f>G326+H326</f>
        <v/>
      </c>
      <c r="J326" s="102" t="n"/>
      <c r="K326" s="12" t="n"/>
      <c r="L326" s="12" t="n"/>
    </row>
    <row r="327" ht="46.5" customFormat="1" customHeight="1" s="22">
      <c r="A327" s="17">
        <f>IF(C327="","",COUNTA(($C$8:C327)))</f>
        <v/>
      </c>
      <c r="B327" s="19" t="inlineStr">
        <is>
          <t>G Type - Manufacturer Terzani Magdalena Suspension &amp; Lamp 14w Led &amp; Description 28" Suspended Decorative Globe Fixture,Provide 14w A19 E26 Ge Led Bulb Or Equivalent,Dimmer Switch Compatible, Finish Per Architect, 120v</t>
        </is>
      </c>
      <c r="C327" s="93" t="n">
        <v>3</v>
      </c>
      <c r="D327" s="55" t="inlineStr">
        <is>
          <t>EA</t>
        </is>
      </c>
      <c r="E327" s="94" t="n">
        <v>70</v>
      </c>
      <c r="F327" s="94" t="n">
        <v>300</v>
      </c>
      <c r="G327" s="94">
        <f>C327*E327</f>
        <v/>
      </c>
      <c r="H327" s="95">
        <f>C327*F327</f>
        <v/>
      </c>
      <c r="I327" s="96">
        <f>G327+H327</f>
        <v/>
      </c>
      <c r="J327" s="102" t="n"/>
      <c r="K327" s="12" t="n"/>
      <c r="L327" s="12" t="n"/>
    </row>
    <row r="328" ht="31" customFormat="1" customHeight="1" s="22">
      <c r="A328" s="17">
        <f>IF(C328="","",COUNTA(($C$8:C328)))</f>
        <v/>
      </c>
      <c r="B328" s="19" t="inlineStr">
        <is>
          <t>L Type - Manufacturer Astro Lighting Nara Led Pendant &amp; Lamp 7.5w Led &amp; Description 5" Globe Pendant Led Fixture, Dimmer Switch Compatible, Finish Per Architect, 120v.</t>
        </is>
      </c>
      <c r="C328" s="93" t="n">
        <v>6</v>
      </c>
      <c r="D328" s="55" t="inlineStr">
        <is>
          <t>EA</t>
        </is>
      </c>
      <c r="E328" s="94" t="n">
        <v>50</v>
      </c>
      <c r="F328" s="94" t="n">
        <v>0</v>
      </c>
      <c r="G328" s="94">
        <f>C328*E328</f>
        <v/>
      </c>
      <c r="H328" s="95">
        <f>C328*F328</f>
        <v/>
      </c>
      <c r="I328" s="96">
        <f>G328+H328</f>
        <v/>
      </c>
      <c r="J328" s="102" t="n"/>
      <c r="K328" s="12" t="n"/>
      <c r="L328" s="12" t="n"/>
    </row>
    <row r="329" ht="46.5" customFormat="1" customHeight="1" s="22">
      <c r="A329" s="17">
        <f>IF(C329="","",COUNTA(($C$8:C329)))</f>
        <v/>
      </c>
      <c r="B329" s="19" t="inlineStr">
        <is>
          <t>K Type - Manufacturer Cascadian Matteo Lighting &amp; Lamp 60w Led &amp; Description 40" Round One-Tier Decorative Chandelier Fixture, Provide 5w T4 G9 Ge Led Bulb Or Equivalent, Dimmer Switch Compatible, Finish Per Architect, 120v.</t>
        </is>
      </c>
      <c r="C329" s="93" t="n">
        <v>1</v>
      </c>
      <c r="D329" s="55" t="inlineStr">
        <is>
          <t>EA</t>
        </is>
      </c>
      <c r="E329" s="94" t="n">
        <v>70</v>
      </c>
      <c r="F329" s="94" t="n">
        <v>380</v>
      </c>
      <c r="G329" s="94">
        <f>C329*E329</f>
        <v/>
      </c>
      <c r="H329" s="95">
        <f>C329*F329</f>
        <v/>
      </c>
      <c r="I329" s="96">
        <f>G329+H329</f>
        <v/>
      </c>
      <c r="J329" s="102" t="n"/>
      <c r="K329" s="12" t="n"/>
      <c r="L329" s="12" t="n"/>
    </row>
    <row r="330" ht="31" customFormat="1" customHeight="1" s="22">
      <c r="A330" s="17">
        <f>IF(C330="","",COUNTA(($C$8:C330)))</f>
        <v/>
      </c>
      <c r="B330" s="19" t="inlineStr">
        <is>
          <t>DE Type - Manufacturer Philips Lightolier C4l Series &amp; Lamp 16w Led &amp; Description Same As Fixture Type 'D', Except With Em Battery Pack.</t>
        </is>
      </c>
      <c r="C330" s="93" t="n">
        <v>5</v>
      </c>
      <c r="D330" s="55" t="inlineStr">
        <is>
          <t>EA</t>
        </is>
      </c>
      <c r="E330" s="94" t="n">
        <v>50</v>
      </c>
      <c r="F330" s="94" t="n">
        <v>220</v>
      </c>
      <c r="G330" s="94">
        <f>C330*E330</f>
        <v/>
      </c>
      <c r="H330" s="95">
        <f>C330*F330</f>
        <v/>
      </c>
      <c r="I330" s="96">
        <f>G330+H330</f>
        <v/>
      </c>
      <c r="J330" s="102" t="n"/>
      <c r="K330" s="12" t="n"/>
      <c r="L330" s="12" t="n"/>
    </row>
    <row r="331" ht="31" customFormat="1" customHeight="1" s="22">
      <c r="A331" s="17">
        <f>IF(C331="","",COUNTA(($C$8:C331)))</f>
        <v/>
      </c>
      <c r="B331" s="19" t="inlineStr">
        <is>
          <t>B Type - Manufacturer Afx Lighting Barv Series &amp; Lamp 20w Led &amp; Description 2' L Wall-Mount Led Vanity Fixture, Frosted Acrylic Diffuser, Dimming Driver, Finish Per Architect, 120v</t>
        </is>
      </c>
      <c r="C331" s="93" t="n">
        <v>5</v>
      </c>
      <c r="D331" s="55" t="inlineStr">
        <is>
          <t>EA</t>
        </is>
      </c>
      <c r="E331" s="94" t="n">
        <v>70</v>
      </c>
      <c r="F331" s="94" t="n">
        <v>320</v>
      </c>
      <c r="G331" s="94">
        <f>C331*E331</f>
        <v/>
      </c>
      <c r="H331" s="95">
        <f>C331*F331</f>
        <v/>
      </c>
      <c r="I331" s="96">
        <f>G331+H331</f>
        <v/>
      </c>
      <c r="J331" s="102" t="n"/>
      <c r="K331" s="12" t="n"/>
      <c r="L331" s="12" t="n"/>
    </row>
    <row r="332" ht="46.5" customFormat="1" customHeight="1" s="22">
      <c r="A332" s="17">
        <f>IF(C332="","",COUNTA(($C$8:C332)))</f>
        <v/>
      </c>
      <c r="B332" s="19" t="inlineStr">
        <is>
          <t>H Type - Manufacturer Visual Comfort Studio Brianna &amp; Lamp 300w Led &amp; Description 49" Round Two-Tier Decorative Chandelier Fixture, Provide 40w T8 E12 Ge Led Bulb Or Equivalent, Dimmer Switch Compatible, Finish Per Architect, 120v</t>
        </is>
      </c>
      <c r="C332" s="93" t="n">
        <v>2</v>
      </c>
      <c r="D332" s="55" t="inlineStr">
        <is>
          <t>EA</t>
        </is>
      </c>
      <c r="E332" s="94" t="n">
        <v>90</v>
      </c>
      <c r="F332" s="94" t="n">
        <v>450</v>
      </c>
      <c r="G332" s="94">
        <f>C332*E332</f>
        <v/>
      </c>
      <c r="H332" s="95">
        <f>C332*F332</f>
        <v/>
      </c>
      <c r="I332" s="96">
        <f>G332+H332</f>
        <v/>
      </c>
      <c r="J332" s="102" t="n"/>
      <c r="K332" s="12" t="n"/>
      <c r="L332" s="12" t="n"/>
    </row>
    <row r="333" ht="15.5" customFormat="1" customHeight="1" s="22">
      <c r="A333" s="17">
        <f>IF(C333="","",COUNTA(($C$8:C333)))</f>
        <v/>
      </c>
      <c r="B333" s="19" t="n"/>
      <c r="C333" s="93" t="n"/>
      <c r="D333" s="55" t="n"/>
      <c r="E333" s="94" t="n"/>
      <c r="F333" s="94" t="n"/>
      <c r="G333" s="94" t="n"/>
      <c r="H333" s="95" t="n"/>
      <c r="I333" s="96" t="n"/>
      <c r="J333" s="102" t="n"/>
      <c r="K333" s="12" t="n"/>
      <c r="L333" s="12" t="n"/>
    </row>
    <row r="334" ht="18.5" customFormat="1" customHeight="1" s="22">
      <c r="A334" s="17">
        <f>IF(C334="","",COUNTA(($C$8:C334)))</f>
        <v/>
      </c>
      <c r="B334" s="32" t="inlineStr">
        <is>
          <t xml:space="preserve">Power </t>
        </is>
      </c>
      <c r="C334" s="93" t="n"/>
      <c r="D334" s="55" t="inlineStr"/>
      <c r="E334" s="94" t="n"/>
      <c r="F334" s="94" t="n"/>
      <c r="G334" s="94" t="n"/>
      <c r="H334" s="95" t="n"/>
      <c r="I334" s="96" t="n"/>
      <c r="J334" s="102" t="n"/>
      <c r="K334" s="12" t="n"/>
      <c r="L334" s="12" t="n"/>
    </row>
    <row r="335" ht="15.5" customFormat="1" customHeight="1" s="22">
      <c r="A335" s="17">
        <f>IF(C335="","",COUNTA(($C$8:C335)))</f>
        <v/>
      </c>
      <c r="B335" s="19" t="inlineStr">
        <is>
          <t>VOICE/DATA OUTLET MOUNTED ABOVE</t>
        </is>
      </c>
      <c r="C335" s="93" t="n">
        <v>1</v>
      </c>
      <c r="D335" s="55" t="inlineStr">
        <is>
          <t>EA</t>
        </is>
      </c>
      <c r="E335" s="94" t="n">
        <v>50</v>
      </c>
      <c r="F335" s="94" t="n">
        <v>120</v>
      </c>
      <c r="G335" s="94">
        <f>C335*E335</f>
        <v/>
      </c>
      <c r="H335" s="95">
        <f>C335*F335</f>
        <v/>
      </c>
      <c r="I335" s="96">
        <f>G335+H335</f>
        <v/>
      </c>
      <c r="J335" s="102" t="n"/>
      <c r="K335" s="12" t="n"/>
      <c r="L335" s="12" t="n"/>
    </row>
    <row r="336" ht="15.5" customFormat="1" customHeight="1" s="22">
      <c r="A336" s="17">
        <f>IF(C336="","",COUNTA(($C$8:C336)))</f>
        <v/>
      </c>
      <c r="B336" s="19" t="inlineStr">
        <is>
          <t>JUNCTION BOX CEILING  MOUNTED</t>
        </is>
      </c>
      <c r="C336" s="93" t="n">
        <v>60</v>
      </c>
      <c r="D336" s="55" t="inlineStr">
        <is>
          <t>EA</t>
        </is>
      </c>
      <c r="E336" s="94" t="n">
        <v>50</v>
      </c>
      <c r="F336" s="94" t="n">
        <v>120</v>
      </c>
      <c r="G336" s="94">
        <f>C336*E336</f>
        <v/>
      </c>
      <c r="H336" s="95">
        <f>C336*F336</f>
        <v/>
      </c>
      <c r="I336" s="96">
        <f>G336+H336</f>
        <v/>
      </c>
      <c r="J336" s="102" t="n"/>
      <c r="K336" s="12" t="n"/>
      <c r="L336" s="12" t="n"/>
    </row>
    <row r="337" ht="15.5" customFormat="1" customHeight="1" s="22">
      <c r="A337" s="17">
        <f>IF(C337="","",COUNTA(($C$8:C337)))</f>
        <v/>
      </c>
      <c r="B337" s="19" t="inlineStr">
        <is>
          <t>JUNCTION BOX Wall  MOUNTED</t>
        </is>
      </c>
      <c r="C337" s="93" t="n">
        <v>15</v>
      </c>
      <c r="D337" s="55" t="inlineStr">
        <is>
          <t>EA</t>
        </is>
      </c>
      <c r="E337" s="94" t="n">
        <v>50</v>
      </c>
      <c r="F337" s="94" t="n">
        <v>120</v>
      </c>
      <c r="G337" s="94">
        <f>C337*E337</f>
        <v/>
      </c>
      <c r="H337" s="95">
        <f>C337*F337</f>
        <v/>
      </c>
      <c r="I337" s="96">
        <f>G337+H337</f>
        <v/>
      </c>
      <c r="J337" s="102" t="n"/>
      <c r="K337" s="12" t="n"/>
      <c r="L337" s="12" t="n"/>
    </row>
    <row r="338" ht="15.5" customFormat="1" customHeight="1" s="22">
      <c r="A338" s="17">
        <f>IF(C338="","",COUNTA(($C$8:C338)))</f>
        <v/>
      </c>
      <c r="B338" s="19" t="inlineStr">
        <is>
          <t>RECEPTACLE - DUPLEX</t>
        </is>
      </c>
      <c r="C338" s="93" t="n">
        <v>82</v>
      </c>
      <c r="D338" s="55" t="inlineStr">
        <is>
          <t>EA</t>
        </is>
      </c>
      <c r="E338" s="94" t="n">
        <v>50</v>
      </c>
      <c r="F338" s="94" t="n">
        <v>90</v>
      </c>
      <c r="G338" s="94">
        <f>C338*E338</f>
        <v/>
      </c>
      <c r="H338" s="95">
        <f>C338*F338</f>
        <v/>
      </c>
      <c r="I338" s="96">
        <f>G338+H338</f>
        <v/>
      </c>
      <c r="J338" s="102" t="n"/>
      <c r="K338" s="12" t="n"/>
      <c r="L338" s="12" t="n"/>
    </row>
    <row r="339" ht="15.5" customFormat="1" customHeight="1" s="22">
      <c r="A339" s="17">
        <f>IF(C339="","",COUNTA(($C$8:C339)))</f>
        <v/>
      </c>
      <c r="B339" s="19" t="inlineStr">
        <is>
          <t>GFCI CONVENIENCE RECEPTACLE - DUPLEX</t>
        </is>
      </c>
      <c r="C339" s="93" t="n">
        <v>10</v>
      </c>
      <c r="D339" s="55" t="inlineStr">
        <is>
          <t>EA</t>
        </is>
      </c>
      <c r="E339" s="94" t="n">
        <v>50</v>
      </c>
      <c r="F339" s="94" t="n">
        <v>100</v>
      </c>
      <c r="G339" s="94">
        <f>C339*E339</f>
        <v/>
      </c>
      <c r="H339" s="95">
        <f>C339*F339</f>
        <v/>
      </c>
      <c r="I339" s="96">
        <f>G339+H339</f>
        <v/>
      </c>
      <c r="J339" s="102" t="n"/>
      <c r="K339" s="12" t="n"/>
      <c r="L339" s="12" t="n"/>
    </row>
    <row r="340" ht="15.5" customFormat="1" customHeight="1" s="22">
      <c r="A340" s="17">
        <f>IF(C340="","",COUNTA(($C$8:C340)))</f>
        <v/>
      </c>
      <c r="B340" s="19" t="inlineStr">
        <is>
          <t>DUPLEX RECEPTACLE MOUNTED ABOVE COUNTER - FIELD VERIFY HEIGHT</t>
        </is>
      </c>
      <c r="C340" s="93" t="n">
        <v>11</v>
      </c>
      <c r="D340" s="55" t="inlineStr">
        <is>
          <t>EA</t>
        </is>
      </c>
      <c r="E340" s="94" t="n">
        <v>50</v>
      </c>
      <c r="F340" s="94" t="n">
        <v>90</v>
      </c>
      <c r="G340" s="94">
        <f>C340*E340</f>
        <v/>
      </c>
      <c r="H340" s="95">
        <f>C340*F340</f>
        <v/>
      </c>
      <c r="I340" s="96">
        <f>G340+H340</f>
        <v/>
      </c>
      <c r="J340" s="102" t="n"/>
      <c r="K340" s="12" t="n"/>
      <c r="L340" s="12" t="n"/>
    </row>
    <row r="341" ht="15.5" customFormat="1" customHeight="1" s="22">
      <c r="A341" s="17">
        <f>IF(C341="","",COUNTA(($C$8:C341)))</f>
        <v/>
      </c>
      <c r="B341" s="19" t="inlineStr">
        <is>
          <t>RECEPTACLE DOUBLE DUPLEX</t>
        </is>
      </c>
      <c r="C341" s="93" t="n">
        <v>7</v>
      </c>
      <c r="D341" s="55" t="inlineStr">
        <is>
          <t>EA</t>
        </is>
      </c>
      <c r="E341" s="94" t="n">
        <v>50</v>
      </c>
      <c r="F341" s="94" t="n">
        <v>135</v>
      </c>
      <c r="G341" s="94">
        <f>C341*E341</f>
        <v/>
      </c>
      <c r="H341" s="95">
        <f>C341*F341</f>
        <v/>
      </c>
      <c r="I341" s="96">
        <f>G341+H341</f>
        <v/>
      </c>
      <c r="J341" s="102" t="n"/>
      <c r="K341" s="12" t="n"/>
      <c r="L341" s="12" t="n"/>
    </row>
    <row r="342" ht="15.5" customFormat="1" customHeight="1" s="22">
      <c r="A342" s="17">
        <f>IF(C342="","",COUNTA(($C$8:C342)))</f>
        <v/>
      </c>
      <c r="B342" s="19" t="inlineStr">
        <is>
          <t>GFCI CONVENIENCE DUPLEX RECEPTACLE</t>
        </is>
      </c>
      <c r="C342" s="93" t="n">
        <v>6</v>
      </c>
      <c r="D342" s="55" t="inlineStr">
        <is>
          <t>EA</t>
        </is>
      </c>
      <c r="E342" s="94" t="n">
        <v>50</v>
      </c>
      <c r="F342" s="94" t="n">
        <v>100</v>
      </c>
      <c r="G342" s="94">
        <f>C342*E342</f>
        <v/>
      </c>
      <c r="H342" s="95">
        <f>C342*F342</f>
        <v/>
      </c>
      <c r="I342" s="96">
        <f>G342+H342</f>
        <v/>
      </c>
      <c r="J342" s="102" t="n"/>
      <c r="K342" s="12" t="n"/>
      <c r="L342" s="12" t="n"/>
    </row>
    <row r="343" ht="15.5" customFormat="1" customHeight="1" s="22">
      <c r="A343" s="17">
        <f>IF(C343="","",COUNTA(($C$8:C343)))</f>
        <v/>
      </c>
      <c r="B343" s="19" t="inlineStr">
        <is>
          <t>VOICE/DATA WALL OUTLET</t>
        </is>
      </c>
      <c r="C343" s="93" t="n">
        <v>35</v>
      </c>
      <c r="D343" s="55" t="inlineStr">
        <is>
          <t>EA</t>
        </is>
      </c>
      <c r="E343" s="94" t="n">
        <v>50</v>
      </c>
      <c r="F343" s="94" t="n">
        <v>120</v>
      </c>
      <c r="G343" s="94">
        <f>C343*E343</f>
        <v/>
      </c>
      <c r="H343" s="95">
        <f>C343*F343</f>
        <v/>
      </c>
      <c r="I343" s="96">
        <f>G343+H343</f>
        <v/>
      </c>
      <c r="J343" s="102" t="n"/>
      <c r="K343" s="12" t="n"/>
      <c r="L343" s="12" t="n"/>
    </row>
    <row r="344" ht="15.5" customFormat="1" customHeight="1" s="22">
      <c r="A344" s="17">
        <f>IF(C344="","",COUNTA(($C$8:C344)))</f>
        <v/>
      </c>
      <c r="B344" s="19" t="inlineStr">
        <is>
          <t>WIRELESS ACCESS POINT (WAP) -</t>
        </is>
      </c>
      <c r="C344" s="93" t="n">
        <v>10</v>
      </c>
      <c r="D344" s="55" t="inlineStr">
        <is>
          <t>EA</t>
        </is>
      </c>
      <c r="E344" s="94" t="n">
        <v>50</v>
      </c>
      <c r="F344" s="94" t="n">
        <v>120</v>
      </c>
      <c r="G344" s="94">
        <f>C344*E344</f>
        <v/>
      </c>
      <c r="H344" s="95">
        <f>C344*F344</f>
        <v/>
      </c>
      <c r="I344" s="96">
        <f>G344+H344</f>
        <v/>
      </c>
      <c r="J344" s="102" t="n"/>
      <c r="K344" s="12" t="n"/>
      <c r="L344" s="12" t="n"/>
    </row>
    <row r="345" ht="15.5" customFormat="1" customHeight="1" s="22">
      <c r="A345" s="17">
        <f>IF(C345="","",COUNTA(($C$8:C345)))</f>
        <v/>
      </c>
      <c r="B345" s="19" t="inlineStr">
        <is>
          <t>POWER OUTLET</t>
        </is>
      </c>
      <c r="C345" s="93" t="n">
        <v>4</v>
      </c>
      <c r="D345" s="55" t="inlineStr">
        <is>
          <t>EA</t>
        </is>
      </c>
      <c r="E345" s="94" t="n">
        <v>50</v>
      </c>
      <c r="F345" s="94" t="n">
        <v>120</v>
      </c>
      <c r="G345" s="94">
        <f>C345*E345</f>
        <v/>
      </c>
      <c r="H345" s="95">
        <f>C345*F345</f>
        <v/>
      </c>
      <c r="I345" s="96">
        <f>G345+H345</f>
        <v/>
      </c>
      <c r="J345" s="102" t="n"/>
      <c r="K345" s="12" t="n"/>
      <c r="L345" s="12" t="n"/>
    </row>
    <row r="346" ht="15.5" customFormat="1" customHeight="1" s="22">
      <c r="A346" s="17">
        <f>IF(C346="","",COUNTA(($C$8:C346)))</f>
        <v/>
      </c>
      <c r="B346" s="19" t="inlineStr">
        <is>
          <t>MOTOR CONNECTION</t>
        </is>
      </c>
      <c r="C346" s="93" t="n">
        <v>4</v>
      </c>
      <c r="D346" s="55" t="inlineStr">
        <is>
          <t>EA</t>
        </is>
      </c>
      <c r="E346" s="94" t="n">
        <v>50</v>
      </c>
      <c r="F346" s="94" t="n">
        <v>90</v>
      </c>
      <c r="G346" s="94">
        <f>C346*E346</f>
        <v/>
      </c>
      <c r="H346" s="95">
        <f>C346*F346</f>
        <v/>
      </c>
      <c r="I346" s="96">
        <f>G346+H346</f>
        <v/>
      </c>
      <c r="J346" s="102" t="n"/>
      <c r="K346" s="12" t="n"/>
      <c r="L346" s="12" t="n"/>
    </row>
    <row r="347" ht="15.5" customFormat="1" customHeight="1" s="22">
      <c r="A347" s="17">
        <f>IF(C347="","",COUNTA(($C$8:C347)))</f>
        <v/>
      </c>
      <c r="B347" s="19" t="inlineStr">
        <is>
          <t>Card Reader</t>
        </is>
      </c>
      <c r="C347" s="93" t="n">
        <v>29</v>
      </c>
      <c r="D347" s="55" t="inlineStr">
        <is>
          <t>EA</t>
        </is>
      </c>
      <c r="E347" s="94" t="n">
        <v>50</v>
      </c>
      <c r="F347" s="94" t="n">
        <v>110</v>
      </c>
      <c r="G347" s="94">
        <f>C347*E347</f>
        <v/>
      </c>
      <c r="H347" s="95">
        <f>C347*F347</f>
        <v/>
      </c>
      <c r="I347" s="96">
        <f>G347+H347</f>
        <v/>
      </c>
      <c r="J347" s="102" t="n"/>
      <c r="K347" s="12" t="n"/>
      <c r="L347" s="12" t="n"/>
    </row>
    <row r="348" ht="15.5" customFormat="1" customHeight="1" s="22">
      <c r="A348" s="17">
        <f>IF(C348="","",COUNTA(($C$8:C348)))</f>
        <v/>
      </c>
      <c r="B348" s="19" t="inlineStr">
        <is>
          <t>CCTV CAMERA</t>
        </is>
      </c>
      <c r="C348" s="93" t="n">
        <v>4</v>
      </c>
      <c r="D348" s="55" t="inlineStr">
        <is>
          <t>EA</t>
        </is>
      </c>
      <c r="E348" s="94" t="n">
        <v>90</v>
      </c>
      <c r="F348" s="94" t="n">
        <v>280</v>
      </c>
      <c r="G348" s="94">
        <f>C348*E348</f>
        <v/>
      </c>
      <c r="H348" s="95">
        <f>C348*F348</f>
        <v/>
      </c>
      <c r="I348" s="96">
        <f>G348+H348</f>
        <v/>
      </c>
      <c r="J348" s="102" t="n"/>
      <c r="K348" s="12" t="n"/>
      <c r="L348" s="12" t="n"/>
    </row>
    <row r="349" ht="15.5" customFormat="1" customHeight="1" s="22">
      <c r="A349" s="17">
        <f>IF(C349="","",COUNTA(($C$8:C349)))</f>
        <v/>
      </c>
      <c r="B349" s="19" t="inlineStr">
        <is>
          <t xml:space="preserve">72" Tv . By Av </t>
        </is>
      </c>
      <c r="C349" s="93" t="n">
        <v>2</v>
      </c>
      <c r="D349" s="55" t="inlineStr">
        <is>
          <t>EA</t>
        </is>
      </c>
      <c r="E349" s="94" t="n">
        <v>60</v>
      </c>
      <c r="F349" s="94" t="n">
        <v>180</v>
      </c>
      <c r="G349" s="94">
        <f>C349*E349</f>
        <v/>
      </c>
      <c r="H349" s="95">
        <f>C349*F349</f>
        <v/>
      </c>
      <c r="I349" s="96">
        <f>G349+H349</f>
        <v/>
      </c>
      <c r="J349" s="102" t="n"/>
      <c r="K349" s="12" t="n"/>
      <c r="L349" s="12" t="n"/>
    </row>
    <row r="350" ht="15.5" customFormat="1" customHeight="1" s="22">
      <c r="A350" s="17">
        <f>IF(C350="","",COUNTA(($C$8:C350)))</f>
        <v/>
      </c>
      <c r="B350" s="19" t="inlineStr">
        <is>
          <t xml:space="preserve">Tv Speaker </t>
        </is>
      </c>
      <c r="C350" s="93" t="n">
        <v>2</v>
      </c>
      <c r="D350" s="55" t="inlineStr">
        <is>
          <t>EA</t>
        </is>
      </c>
      <c r="E350" s="94" t="n">
        <v>90</v>
      </c>
      <c r="F350" s="94" t="n">
        <v>300</v>
      </c>
      <c r="G350" s="94">
        <f>C350*E350</f>
        <v/>
      </c>
      <c r="H350" s="95">
        <f>C350*F350</f>
        <v/>
      </c>
      <c r="I350" s="96">
        <f>G350+H350</f>
        <v/>
      </c>
      <c r="J350" s="102" t="n"/>
      <c r="K350" s="12" t="n"/>
      <c r="L350" s="12" t="n"/>
    </row>
    <row r="351" ht="15.5" customFormat="1" customHeight="1" s="22">
      <c r="A351" s="17">
        <f>IF(C351="","",COUNTA(($C$8:C351)))</f>
        <v/>
      </c>
      <c r="B351" s="19" t="n"/>
      <c r="C351" s="93" t="n"/>
      <c r="D351" s="55" t="n"/>
      <c r="E351" s="94" t="n"/>
      <c r="F351" s="94" t="n"/>
      <c r="G351" s="94" t="n"/>
      <c r="H351" s="95" t="n"/>
      <c r="I351" s="96" t="n"/>
      <c r="J351" s="102" t="n"/>
      <c r="K351" s="12" t="n"/>
      <c r="L351" s="12" t="n"/>
    </row>
    <row r="352" ht="18.5" customFormat="1" customHeight="1" s="22">
      <c r="A352" s="17">
        <f>IF(C352="","",COUNTA(($C$8:C352)))</f>
        <v/>
      </c>
      <c r="B352" s="32" t="inlineStr">
        <is>
          <t>Switch &amp; Sensor</t>
        </is>
      </c>
      <c r="C352" s="93" t="n"/>
      <c r="D352" s="55" t="n"/>
      <c r="E352" s="94" t="n"/>
      <c r="F352" s="94" t="n"/>
      <c r="G352" s="94" t="n"/>
      <c r="H352" s="95" t="n"/>
      <c r="I352" s="96" t="n"/>
      <c r="J352" s="102" t="n"/>
      <c r="K352" s="12" t="n"/>
      <c r="L352" s="12" t="n"/>
    </row>
    <row r="353" ht="31" customFormat="1" customHeight="1" s="22">
      <c r="A353" s="17">
        <f>IF(C353="","",COUNTA(($C$8:C353)))</f>
        <v/>
      </c>
      <c r="B353" s="19" t="inlineStr">
        <is>
          <t>DIGITAL DUAL TECHNOLOGY_x000D_
OCC. SENSOR</t>
        </is>
      </c>
      <c r="C353" s="93" t="n">
        <v>23</v>
      </c>
      <c r="D353" s="55" t="inlineStr">
        <is>
          <t>EA</t>
        </is>
      </c>
      <c r="E353" s="94" t="n">
        <v>50</v>
      </c>
      <c r="F353" s="94" t="n">
        <v>150</v>
      </c>
      <c r="G353" s="94">
        <f>C353*E353</f>
        <v/>
      </c>
      <c r="H353" s="95">
        <f>C353*F353</f>
        <v/>
      </c>
      <c r="I353" s="96">
        <f>G353+H353</f>
        <v/>
      </c>
      <c r="J353" s="102" t="n"/>
      <c r="K353" s="12" t="n"/>
      <c r="L353" s="12" t="n"/>
    </row>
    <row r="354" ht="15.5" customFormat="1" customHeight="1" s="22">
      <c r="A354" s="17">
        <f>IF(C354="","",COUNTA(($C$8:C354)))</f>
        <v/>
      </c>
      <c r="B354" s="19" t="inlineStr">
        <is>
          <t>DIMMING DUAL TECHNOLOGY WALL SWITCH OCCUPANCY SENSOR</t>
        </is>
      </c>
      <c r="C354" s="93" t="n">
        <v>9</v>
      </c>
      <c r="D354" s="55" t="inlineStr">
        <is>
          <t>EA</t>
        </is>
      </c>
      <c r="E354" s="94" t="n">
        <v>50</v>
      </c>
      <c r="F354" s="94" t="n">
        <v>150</v>
      </c>
      <c r="G354" s="94">
        <f>C354*E354</f>
        <v/>
      </c>
      <c r="H354" s="95">
        <f>C354*F354</f>
        <v/>
      </c>
      <c r="I354" s="96">
        <f>G354+H354</f>
        <v/>
      </c>
      <c r="J354" s="102" t="n"/>
      <c r="K354" s="12" t="n"/>
      <c r="L354" s="12" t="n"/>
    </row>
    <row r="355" ht="15.5" customFormat="1" customHeight="1" s="22">
      <c r="A355" s="17">
        <f>IF(C355="","",COUNTA(($C$8:C355)))</f>
        <v/>
      </c>
      <c r="B355" s="19" t="inlineStr">
        <is>
          <t>DIGITAL ON/OFF SWITCH</t>
        </is>
      </c>
      <c r="C355" s="93" t="n">
        <v>0</v>
      </c>
      <c r="D355" s="55" t="inlineStr">
        <is>
          <t>EA</t>
        </is>
      </c>
      <c r="E355" s="94" t="n">
        <v>50</v>
      </c>
      <c r="F355" s="94" t="n">
        <v>80</v>
      </c>
      <c r="G355" s="94">
        <f>C355*E355</f>
        <v/>
      </c>
      <c r="H355" s="95">
        <f>C355*F355</f>
        <v/>
      </c>
      <c r="I355" s="96">
        <f>G355+H355</f>
        <v/>
      </c>
      <c r="J355" s="102" t="n"/>
      <c r="K355" s="12" t="n"/>
      <c r="L355" s="12" t="n"/>
    </row>
    <row r="356" ht="15.5" customFormat="1" customHeight="1" s="22">
      <c r="A356" s="17">
        <f>IF(C356="","",COUNTA(($C$8:C356)))</f>
        <v/>
      </c>
      <c r="B356" s="19" t="inlineStr">
        <is>
          <t>DIGITAL DIMMER SWITCH</t>
        </is>
      </c>
      <c r="C356" s="93" t="n">
        <v>35</v>
      </c>
      <c r="D356" s="55" t="inlineStr">
        <is>
          <t>EA</t>
        </is>
      </c>
      <c r="E356" s="94" t="n">
        <v>50</v>
      </c>
      <c r="F356" s="94" t="n">
        <v>90</v>
      </c>
      <c r="G356" s="94">
        <f>C356*E356</f>
        <v/>
      </c>
      <c r="H356" s="95">
        <f>C356*F356</f>
        <v/>
      </c>
      <c r="I356" s="96">
        <f>G356+H356</f>
        <v/>
      </c>
      <c r="J356" s="102" t="n"/>
      <c r="K356" s="12" t="n"/>
      <c r="L356" s="12" t="n"/>
    </row>
    <row r="357" ht="15.5" customFormat="1" customHeight="1" s="22">
      <c r="A357" s="17">
        <f>IF(C357="","",COUNTA(($C$8:C357)))</f>
        <v/>
      </c>
      <c r="B357" s="19" t="inlineStr">
        <is>
          <t>DIMMER ROOM CONTROLLER</t>
        </is>
      </c>
      <c r="C357" s="93" t="n">
        <v>20</v>
      </c>
      <c r="D357" s="55" t="inlineStr">
        <is>
          <t>EA</t>
        </is>
      </c>
      <c r="E357" s="94" t="n">
        <v>50</v>
      </c>
      <c r="F357" s="94" t="n">
        <v>90</v>
      </c>
      <c r="G357" s="94">
        <f>C357*E357</f>
        <v/>
      </c>
      <c r="H357" s="95">
        <f>C357*F357</f>
        <v/>
      </c>
      <c r="I357" s="96">
        <f>G357+H357</f>
        <v/>
      </c>
      <c r="J357" s="102" t="n"/>
      <c r="K357" s="12" t="n"/>
      <c r="L357" s="12" t="n"/>
    </row>
    <row r="358" ht="15.5" customFormat="1" customHeight="1" s="22">
      <c r="A358" s="17">
        <f>IF(C358="","",COUNTA(($C$8:C358)))</f>
        <v/>
      </c>
      <c r="B358" s="19" t="inlineStr">
        <is>
          <t>DIMMER ROOM CONTROLLER</t>
        </is>
      </c>
      <c r="C358" s="93" t="n">
        <v>8</v>
      </c>
      <c r="D358" s="55" t="inlineStr">
        <is>
          <t>EA</t>
        </is>
      </c>
      <c r="E358" s="94" t="n">
        <v>50</v>
      </c>
      <c r="F358" s="94" t="n">
        <v>150</v>
      </c>
      <c r="G358" s="94">
        <f>C358*E358</f>
        <v/>
      </c>
      <c r="H358" s="95">
        <f>C358*F358</f>
        <v/>
      </c>
      <c r="I358" s="96">
        <f>G358+H358</f>
        <v/>
      </c>
      <c r="J358" s="102" t="n"/>
      <c r="K358" s="12" t="n"/>
      <c r="L358" s="12" t="n"/>
    </row>
    <row r="359" ht="15.5" customFormat="1" customHeight="1" s="22">
      <c r="A359" s="17">
        <f>IF(C359="","",COUNTA(($C$8:C359)))</f>
        <v/>
      </c>
      <c r="B359" s="19" t="inlineStr">
        <is>
          <t>NON-FUSED DISCONNECT SWITCH</t>
        </is>
      </c>
      <c r="C359" s="93" t="n">
        <v>4</v>
      </c>
      <c r="D359" s="55" t="inlineStr">
        <is>
          <t>EA</t>
        </is>
      </c>
      <c r="E359" s="94" t="n">
        <v>50</v>
      </c>
      <c r="F359" s="94" t="n">
        <v>120</v>
      </c>
      <c r="G359" s="94">
        <f>C359*E359</f>
        <v/>
      </c>
      <c r="H359" s="95">
        <f>C359*F359</f>
        <v/>
      </c>
      <c r="I359" s="96">
        <f>G359+H359</f>
        <v/>
      </c>
      <c r="J359" s="102" t="n"/>
      <c r="K359" s="12" t="n"/>
      <c r="L359" s="12" t="n"/>
    </row>
    <row r="360" ht="15.5" customFormat="1" customHeight="1" s="22">
      <c r="A360" s="17">
        <f>IF(C360="","",COUNTA(($C$8:C360)))</f>
        <v/>
      </c>
      <c r="B360" s="19" t="n"/>
      <c r="C360" s="93" t="n"/>
      <c r="D360" s="55" t="n"/>
      <c r="E360" s="94" t="n"/>
      <c r="F360" s="94" t="n"/>
      <c r="G360" s="94" t="n"/>
      <c r="H360" s="95" t="n"/>
      <c r="I360" s="96" t="n"/>
      <c r="J360" s="102" t="n"/>
      <c r="K360" s="12" t="n"/>
      <c r="L360" s="12" t="n"/>
    </row>
    <row r="361" ht="18.5" customFormat="1" customHeight="1" s="22">
      <c r="A361" s="17">
        <f>IF(C361="","",COUNTA(($C$8:C361)))</f>
        <v/>
      </c>
      <c r="B361" s="32" t="inlineStr">
        <is>
          <t>Panel</t>
        </is>
      </c>
      <c r="C361" s="93" t="n"/>
      <c r="D361" s="55" t="inlineStr"/>
      <c r="E361" s="94" t="n"/>
      <c r="F361" s="94" t="n"/>
      <c r="G361" s="94" t="n"/>
      <c r="H361" s="95" t="n"/>
      <c r="I361" s="96" t="n"/>
      <c r="J361" s="102" t="n"/>
      <c r="K361" s="12" t="n"/>
      <c r="L361" s="12" t="n"/>
    </row>
    <row r="362" ht="15.5" customFormat="1" customHeight="1" s="22">
      <c r="A362" s="17">
        <f>IF(C362="","",COUNTA(($C$8:C362)))</f>
        <v/>
      </c>
      <c r="B362" s="19" t="inlineStr">
        <is>
          <t>Panel E2 Type - 120/208V &amp; Wire 4W &amp; Flush Mounted</t>
        </is>
      </c>
      <c r="C362" s="93" t="n">
        <v>1</v>
      </c>
      <c r="D362" s="55" t="inlineStr">
        <is>
          <t>EA</t>
        </is>
      </c>
      <c r="E362" s="94" t="n">
        <v>550</v>
      </c>
      <c r="F362" s="94" t="n">
        <v>4500</v>
      </c>
      <c r="G362" s="94">
        <f>C362*E362</f>
        <v/>
      </c>
      <c r="H362" s="95">
        <f>C362*F362</f>
        <v/>
      </c>
      <c r="I362" s="96">
        <f>G362+H362</f>
        <v/>
      </c>
      <c r="J362" s="102" t="n"/>
      <c r="K362" s="12" t="n"/>
      <c r="L362" s="12" t="n"/>
    </row>
    <row r="363" ht="18" customFormat="1" customHeight="1" s="22">
      <c r="A363" s="17">
        <f>IF(C363="","",COUNTA(($C$8:C363)))</f>
        <v/>
      </c>
      <c r="B363" s="19" t="inlineStr">
        <is>
          <t>Panel E2B Type - 120/208V &amp; Wire 4W &amp; Flush Mounted</t>
        </is>
      </c>
      <c r="C363" s="93" t="n">
        <v>1</v>
      </c>
      <c r="D363" s="55" t="inlineStr">
        <is>
          <t>EA</t>
        </is>
      </c>
      <c r="E363" s="94" t="n">
        <v>550</v>
      </c>
      <c r="F363" s="94" t="n">
        <v>4500</v>
      </c>
      <c r="G363" s="94">
        <f>C363*E363</f>
        <v/>
      </c>
      <c r="H363" s="95">
        <f>C363*F363</f>
        <v/>
      </c>
      <c r="I363" s="96">
        <f>G363+H363</f>
        <v/>
      </c>
      <c r="J363" s="102" t="n"/>
      <c r="K363" s="12" t="n"/>
      <c r="L363" s="12" t="n"/>
    </row>
    <row r="364" ht="15.5" customFormat="1" customHeight="1" s="22">
      <c r="A364" s="17">
        <f>IF(C364="","",COUNTA(($C$8:C364)))</f>
        <v/>
      </c>
      <c r="B364" s="19" t="inlineStr"/>
      <c r="C364" s="93" t="n"/>
      <c r="D364" s="55" t="inlineStr"/>
      <c r="E364" s="94" t="n"/>
      <c r="F364" s="94" t="n"/>
      <c r="G364" s="94" t="n"/>
      <c r="H364" s="95" t="n"/>
      <c r="I364" s="96" t="n"/>
      <c r="J364" s="102" t="n"/>
      <c r="K364" s="12" t="n"/>
      <c r="L364" s="12" t="n"/>
    </row>
    <row r="365" ht="15" customFormat="1" customHeight="1" s="22">
      <c r="A365" s="17">
        <f>IF(C365="","",COUNTA(($C$8:C365)))</f>
        <v/>
      </c>
      <c r="B365" s="32" t="inlineStr">
        <is>
          <t>Wire</t>
        </is>
      </c>
      <c r="C365" s="93" t="n"/>
      <c r="D365" s="55" t="inlineStr"/>
      <c r="E365" s="94" t="n"/>
      <c r="F365" s="94" t="n"/>
      <c r="G365" s="94" t="n"/>
      <c r="H365" s="95" t="n"/>
      <c r="I365" s="96" t="n"/>
      <c r="J365" s="102" t="n"/>
      <c r="K365" s="12" t="n"/>
      <c r="L365" s="12" t="n"/>
    </row>
    <row r="366" ht="15.5" customFormat="1" customHeight="1" s="22">
      <c r="A366" s="17">
        <f>IF(C366="","",COUNTA(($C$8:C366)))</f>
        <v/>
      </c>
      <c r="B366" s="19" t="inlineStr">
        <is>
          <t>Wire</t>
        </is>
      </c>
      <c r="C366" s="93" t="n">
        <v>2520</v>
      </c>
      <c r="D366" s="55" t="inlineStr">
        <is>
          <t>LF</t>
        </is>
      </c>
      <c r="E366" s="94" t="n">
        <v>4</v>
      </c>
      <c r="F366" s="94" t="n">
        <v>12</v>
      </c>
      <c r="G366" s="94">
        <f>C366*E366</f>
        <v/>
      </c>
      <c r="H366" s="95">
        <f>C366*F366</f>
        <v/>
      </c>
      <c r="I366" s="96">
        <f>G366+H366</f>
        <v/>
      </c>
      <c r="J366" s="102" t="n"/>
      <c r="K366" s="12" t="n"/>
      <c r="L366" s="12" t="n"/>
    </row>
    <row r="367" ht="15.5" customFormat="1" customHeight="1" s="22">
      <c r="A367" s="17">
        <f>IF(C367="","",COUNTA(($C$8:C367)))</f>
        <v/>
      </c>
      <c r="B367" s="19" t="inlineStr">
        <is>
          <t>Conduit</t>
        </is>
      </c>
      <c r="C367" s="93" t="n">
        <v>167</v>
      </c>
      <c r="D367" s="55" t="inlineStr">
        <is>
          <t>LF</t>
        </is>
      </c>
      <c r="E367" s="94" t="n">
        <v>4</v>
      </c>
      <c r="F367" s="94" t="n">
        <v>12</v>
      </c>
      <c r="G367" s="94">
        <f>C367*E367</f>
        <v/>
      </c>
      <c r="H367" s="95">
        <f>C367*F367</f>
        <v/>
      </c>
      <c r="I367" s="96">
        <f>G367+H367</f>
        <v/>
      </c>
      <c r="J367" s="102" t="n"/>
      <c r="K367" s="12" t="n"/>
      <c r="L367" s="12" t="n"/>
    </row>
    <row r="368" ht="15.5" customFormat="1" customHeight="1" s="22">
      <c r="A368" s="17">
        <f>IF(C368="","",COUNTA(($C$8:C368)))</f>
        <v/>
      </c>
      <c r="B368" s="19" t="n"/>
      <c r="C368" s="93" t="n"/>
      <c r="D368" s="55" t="n"/>
      <c r="E368" s="94" t="n"/>
      <c r="F368" s="94" t="n"/>
      <c r="G368" s="94" t="n"/>
      <c r="H368" s="95" t="n"/>
      <c r="I368" s="96" t="n"/>
      <c r="J368" s="102" t="n"/>
      <c r="K368" s="12" t="n"/>
      <c r="L368" s="12" t="n"/>
    </row>
    <row r="369" ht="18.5" customFormat="1" customHeight="1" s="22">
      <c r="A369" s="17">
        <f>IF(C369="","",COUNTA(($C$8:C369)))</f>
        <v/>
      </c>
      <c r="B369" s="32" t="inlineStr">
        <is>
          <t>Single Line Diagram</t>
        </is>
      </c>
      <c r="C369" s="93" t="n"/>
      <c r="D369" s="55" t="inlineStr"/>
      <c r="E369" s="94" t="n"/>
      <c r="F369" s="94" t="n"/>
      <c r="G369" s="94" t="n"/>
      <c r="H369" s="95" t="n"/>
      <c r="I369" s="96" t="n"/>
      <c r="J369" s="102" t="n"/>
      <c r="K369" s="12" t="n"/>
      <c r="L369" s="12" t="n"/>
    </row>
    <row r="370" ht="15.5" customFormat="1" customHeight="1" s="22">
      <c r="A370" s="17">
        <f>IF(C370="","",COUNTA(($C$8:C370)))</f>
        <v/>
      </c>
      <c r="B370" s="19" t="inlineStr">
        <is>
          <t>F405 Type - Ampacity 125 &amp; 2"C,4#1 &amp; 1#6 GND</t>
        </is>
      </c>
      <c r="C370" s="93" t="n">
        <v>8</v>
      </c>
      <c r="D370" s="55" t="inlineStr">
        <is>
          <t>LF</t>
        </is>
      </c>
      <c r="E370" s="94" t="n">
        <v>5</v>
      </c>
      <c r="F370" s="94" t="n">
        <v>18</v>
      </c>
      <c r="G370" s="94">
        <f>C370*E370</f>
        <v/>
      </c>
      <c r="H370" s="95">
        <f>C370*F370</f>
        <v/>
      </c>
      <c r="I370" s="96">
        <f>G370+H370</f>
        <v/>
      </c>
      <c r="J370" s="102" t="n"/>
      <c r="K370" s="12" t="n"/>
      <c r="L370" s="12" t="n"/>
    </row>
    <row r="371" ht="15.5" customFormat="1" customHeight="1" s="22">
      <c r="A371" s="17">
        <f>IF(C371="","",COUNTA(($C$8:C371)))</f>
        <v/>
      </c>
      <c r="B371" s="19" t="inlineStr">
        <is>
          <t>F408 Type - Ampacity 200 &amp; 2 1/2"C,4#3/0 &amp; 1#6 GND</t>
        </is>
      </c>
      <c r="C371" s="93" t="n">
        <v>28</v>
      </c>
      <c r="D371" s="55" t="inlineStr">
        <is>
          <t>LF</t>
        </is>
      </c>
      <c r="E371" s="94" t="n">
        <v>5</v>
      </c>
      <c r="F371" s="94" t="n">
        <v>20</v>
      </c>
      <c r="G371" s="94">
        <f>C371*E371</f>
        <v/>
      </c>
      <c r="H371" s="95">
        <f>C371*F371</f>
        <v/>
      </c>
      <c r="I371" s="96">
        <f>G371+H371</f>
        <v/>
      </c>
      <c r="J371" s="102" t="n"/>
      <c r="K371" s="12" t="n"/>
      <c r="L371" s="12" t="n"/>
    </row>
    <row r="372" ht="15.5" customFormat="1" customHeight="1" s="22">
      <c r="A372" s="17">
        <f>IF(C372="","",COUNTA(($C$8:C372)))</f>
        <v/>
      </c>
      <c r="B372" s="19" t="n"/>
      <c r="C372" s="93" t="n"/>
      <c r="D372" s="55" t="n"/>
      <c r="E372" s="94" t="n"/>
      <c r="F372" s="94" t="n"/>
      <c r="G372" s="94" t="n"/>
      <c r="H372" s="95" t="n"/>
      <c r="I372" s="96" t="n"/>
      <c r="J372" s="102" t="n"/>
      <c r="K372" s="12" t="n"/>
      <c r="L372" s="12" t="n"/>
    </row>
    <row r="373" ht="18.75" customHeight="1">
      <c r="A373" s="17">
        <f>IF(C373="","",COUNTA(($C$8:C373)))</f>
        <v/>
      </c>
      <c r="B373" s="20" t="inlineStr">
        <is>
          <t>Subtotal(Electrical)</t>
        </is>
      </c>
      <c r="C373" s="93" t="n"/>
      <c r="D373" s="35" t="n"/>
      <c r="E373" s="35" t="n"/>
      <c r="F373" s="35" t="n"/>
      <c r="G373" s="35" t="n"/>
      <c r="H373" s="99" t="n"/>
      <c r="I373" s="100" t="n"/>
      <c r="J373" s="101">
        <f>SUM(I319:I373)</f>
        <v/>
      </c>
      <c r="K373" s="12" t="n"/>
      <c r="L373" s="12">
        <f>PROPER(D373)</f>
        <v/>
      </c>
    </row>
    <row r="374" ht="22.5" customHeight="1">
      <c r="A374" s="17">
        <f>IF(C374="","",COUNTA(($C$8:C374)))</f>
        <v/>
      </c>
      <c r="B374" s="103" t="n"/>
      <c r="C374" s="104" t="inlineStr">
        <is>
          <t>Subtotal</t>
        </is>
      </c>
      <c r="D374" s="105" t="n"/>
      <c r="E374" s="105" t="n"/>
      <c r="F374" s="105" t="n"/>
      <c r="G374" s="105" t="n"/>
      <c r="H374" s="105" t="n"/>
      <c r="I374" s="106" t="n"/>
      <c r="J374" s="107">
        <f>SUM(J373,J317,J282,J266,J242,J227,J174,J133,J124,J119,J70,J59,J53,J9)</f>
        <v/>
      </c>
      <c r="L374" s="59" t="n"/>
    </row>
    <row r="375" ht="22.5" customHeight="1">
      <c r="A375" s="17">
        <f>IF(C375="","",COUNTA(($C$8:C375)))</f>
        <v/>
      </c>
      <c r="B375" s="53" t="n"/>
      <c r="C375" s="72" t="inlineStr">
        <is>
          <t>Overhead &amp; Profit</t>
        </is>
      </c>
      <c r="I375" s="54" t="n">
        <v>0.15</v>
      </c>
      <c r="J375" s="107">
        <f>I375*J374</f>
        <v/>
      </c>
      <c r="L375" s="59" t="n"/>
    </row>
    <row r="376" ht="22.5" customHeight="1">
      <c r="A376" s="17">
        <f>IF(C376="","",COUNTA(($C$8:C376)))</f>
        <v/>
      </c>
      <c r="B376" s="53" t="n"/>
      <c r="C376" s="69" t="inlineStr">
        <is>
          <t>Insurance</t>
        </is>
      </c>
      <c r="I376" s="54" t="n">
        <v>0.05</v>
      </c>
      <c r="J376" s="107">
        <f>I376*J374</f>
        <v/>
      </c>
      <c r="L376" s="59" t="n"/>
    </row>
    <row r="377" ht="22.5" customHeight="1" thickBot="1">
      <c r="A377" s="17">
        <f>IF(C377="","",COUNTA(($C$8:C377)))</f>
        <v/>
      </c>
      <c r="B377" s="53" t="n"/>
      <c r="C377" s="70" t="inlineStr">
        <is>
          <t>Contingency</t>
        </is>
      </c>
      <c r="I377" s="54" t="n">
        <v>0.05</v>
      </c>
      <c r="J377" s="108">
        <f>I377*J374</f>
        <v/>
      </c>
      <c r="L377" s="59" t="n"/>
    </row>
    <row r="378" ht="46.5" customHeight="1" thickBot="1">
      <c r="A378" s="17">
        <f>IF(C378="","",COUNTA(($C$8:C378)))</f>
        <v/>
      </c>
      <c r="B378" s="109" t="inlineStr">
        <is>
          <t>Total Suggested Bid</t>
        </is>
      </c>
      <c r="C378" s="110" t="n"/>
      <c r="D378" s="110" t="n"/>
      <c r="E378" s="110" t="n"/>
      <c r="F378" s="110" t="n"/>
      <c r="G378" s="110" t="n"/>
      <c r="H378" s="110" t="n"/>
      <c r="I378" s="110" t="n"/>
      <c r="J378" s="111">
        <f>SUM(J374:J377)</f>
        <v/>
      </c>
    </row>
    <row r="379" ht="31" customHeight="1">
      <c r="B379" s="45" t="n"/>
      <c r="C379" s="46" t="n"/>
      <c r="D379" s="46" t="n"/>
      <c r="E379" s="46" t="n"/>
      <c r="F379" s="46" t="n"/>
      <c r="G379" s="46" t="n"/>
      <c r="H379" s="112" t="n"/>
    </row>
    <row r="380" ht="31" customHeight="1">
      <c r="B380" s="45" t="n"/>
      <c r="C380" s="46" t="n"/>
      <c r="D380" s="46" t="n"/>
      <c r="E380" s="46" t="n"/>
      <c r="F380" s="46" t="n"/>
      <c r="G380" s="46" t="n"/>
      <c r="H380" s="112" t="n"/>
    </row>
    <row r="381" ht="31" customHeight="1">
      <c r="B381" s="48" t="n"/>
      <c r="C381" s="112" t="n"/>
      <c r="D381" s="49" t="n"/>
      <c r="E381" s="49" t="n"/>
      <c r="F381" s="49" t="n"/>
      <c r="G381" s="49" t="n"/>
      <c r="H381" s="112" t="n"/>
    </row>
  </sheetData>
  <mergeCells count="23">
    <mergeCell ref="C374:H374"/>
    <mergeCell ref="C175:J175"/>
    <mergeCell ref="A4:J4"/>
    <mergeCell ref="C318:J318"/>
    <mergeCell ref="C10:J10"/>
    <mergeCell ref="C54:J54"/>
    <mergeCell ref="C134:J134"/>
    <mergeCell ref="H3:J3"/>
    <mergeCell ref="C71:J71"/>
    <mergeCell ref="C60:J60"/>
    <mergeCell ref="C120:J120"/>
    <mergeCell ref="C376:H376"/>
    <mergeCell ref="C228:J228"/>
    <mergeCell ref="C375:H375"/>
    <mergeCell ref="C7:J7"/>
    <mergeCell ref="A3:G3"/>
    <mergeCell ref="C283:J283"/>
    <mergeCell ref="C125:J125"/>
    <mergeCell ref="C243:J243"/>
    <mergeCell ref="C66:J66"/>
    <mergeCell ref="C377:H377"/>
    <mergeCell ref="B378:I378"/>
    <mergeCell ref="C267:J267"/>
  </mergeCells>
  <printOptions horizontalCentered="1"/>
  <pageMargins left="0.445" right="0" top="0" bottom="0.17" header="0" footer="0"/>
  <pageSetup orientation="landscape" scale="64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Estimate</dc:title>
  <dcterms:created xmlns:dcterms="http://purl.org/dc/terms/" xmlns:xsi="http://www.w3.org/2001/XMLSchema-instance" xsi:type="dcterms:W3CDTF">2016-03-30T11:57:46Z</dcterms:created>
  <dcterms:modified xmlns:dcterms="http://purl.org/dc/terms/" xmlns:xsi="http://www.w3.org/2001/XMLSchema-instance" xsi:type="dcterms:W3CDTF">2026-11-01T15:05:31Z</dcterms:modified>
  <cp:lastModifiedBy>Nextron Estimating LLC</cp:lastModifiedBy>
  <cp:lastPrinted>2019-03-12T12:38:09Z</cp:lastPrinted>
</cp:coreProperties>
</file>

<file path=docProps/custom.xml><?xml version="1.0" encoding="utf-8"?>
<Properties xmlns="http://schemas.openxmlformats.org/officeDocument/2006/custom-properties">
  <property name="PS9Connected" fmtid="{D5CDD505-2E9C-101B-9397-08002B2CF9AE}" pid="2">
    <vt:bool xmlns:vt="http://schemas.openxmlformats.org/officeDocument/2006/docPropsVTypes">1</vt:bool>
  </property>
  <property name="PlanSwiftJobName" fmtid="{D5CDD505-2E9C-101B-9397-08002B2CF9AE}" pid="3">
    <vt:lpwstr xmlns:vt="http://schemas.openxmlformats.org/officeDocument/2006/docPropsVTypes"/>
  </property>
  <property name="PlanSwiftJobGuid" fmtid="{D5CDD505-2E9C-101B-9397-08002B2CF9AE}" pid="4">
    <vt:lpwstr xmlns:vt="http://schemas.openxmlformats.org/officeDocument/2006/docPropsVTypes"/>
  </property>
  <property name="LinkedDataId" fmtid="{D5CDD505-2E9C-101B-9397-08002B2CF9AE}" pid="5">
    <vt:lpwstr xmlns:vt="http://schemas.openxmlformats.org/officeDocument/2006/docPropsVTypes">{BC9C7690-0E28-4ED5-936C-B490088EE6FF}</vt:lpwstr>
  </property>
</Properties>
</file>